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Desktop\БАЛАБАҚША\07 - ДИЕТАЛЫҚ  МЕЙІРГЕР\07 - 08. Тағамдар мен аспаздық бұйымдардың органолептикалық бағалау журналы\"/>
    </mc:Choice>
  </mc:AlternateContent>
  <xr:revisionPtr revIDLastSave="0" documentId="13_ncr:1_{93DD0F07-23BB-489C-B9DD-3A298BD030BC}" xr6:coauthVersionLast="47" xr6:coauthVersionMax="47" xr10:uidLastSave="{00000000-0000-0000-0000-000000000000}"/>
  <bookViews>
    <workbookView xWindow="-120" yWindow="-120" windowWidth="29040" windowHeight="15840" tabRatio="938" activeTab="21" xr2:uid="{00000000-000D-0000-FFFF-FFFF00000000}"/>
  </bookViews>
  <sheets>
    <sheet name="список прод" sheetId="25" r:id="rId1"/>
    <sheet name="1-1" sheetId="10" r:id="rId2"/>
    <sheet name="1-2" sheetId="1" r:id="rId3"/>
    <sheet name="1-3" sheetId="2" r:id="rId4"/>
    <sheet name="1-4" sheetId="3" r:id="rId5"/>
    <sheet name="1-5" sheetId="4" r:id="rId6"/>
    <sheet name="2-1" sheetId="5" r:id="rId7"/>
    <sheet name="2-2" sheetId="6" r:id="rId8"/>
    <sheet name="2-3" sheetId="7" r:id="rId9"/>
    <sheet name="2-4" sheetId="8" r:id="rId10"/>
    <sheet name="2-5" sheetId="9" r:id="rId11"/>
    <sheet name="1-1бр" sheetId="13" r:id="rId12"/>
    <sheet name="1-2бр" sheetId="14" r:id="rId13"/>
    <sheet name="1-3бр" sheetId="15" r:id="rId14"/>
    <sheet name="1-4бр" sheetId="16" r:id="rId15"/>
    <sheet name="1-5бр" sheetId="17" r:id="rId16"/>
    <sheet name="2-1бр" sheetId="18" r:id="rId17"/>
    <sheet name="2-2бр" sheetId="19" r:id="rId18"/>
    <sheet name="2-3бр" sheetId="20" r:id="rId19"/>
    <sheet name="2-4бр" sheetId="21" r:id="rId20"/>
    <sheet name="2-5бр" sheetId="22" r:id="rId21"/>
    <sheet name="норма" sheetId="23" r:id="rId22"/>
    <sheet name="тамак шыг" sheetId="24" r:id="rId23"/>
  </sheets>
  <definedNames>
    <definedName name="_xlnm.Print_Area" localSheetId="1">'1-1'!$A$1:$BC$43</definedName>
    <definedName name="_xlnm.Print_Area" localSheetId="11">'1-1бр'!$A$1:$G$31</definedName>
    <definedName name="_xlnm.Print_Area" localSheetId="2">'1-2'!$A$1:$BB$43</definedName>
    <definedName name="_xlnm.Print_Area" localSheetId="12">'1-2бр'!$A$1:$G$31</definedName>
    <definedName name="_xlnm.Print_Area" localSheetId="3">'1-3'!$A$1:$BA$43</definedName>
    <definedName name="_xlnm.Print_Area" localSheetId="13">'1-3бр'!$A$1:$G$31</definedName>
    <definedName name="_xlnm.Print_Area" localSheetId="4">'1-4'!$A$1:$BA$43</definedName>
    <definedName name="_xlnm.Print_Area" localSheetId="14">'1-4бр'!$A$1:$G$31</definedName>
    <definedName name="_xlnm.Print_Area" localSheetId="5">'1-5'!$A$1:$BC$43</definedName>
    <definedName name="_xlnm.Print_Area" localSheetId="15">'1-5бр'!$A$1:$G$31</definedName>
    <definedName name="_xlnm.Print_Area" localSheetId="6">'2-1'!$A$1:$BA$43</definedName>
    <definedName name="_xlnm.Print_Area" localSheetId="16">'2-1бр'!$A$1:$G$31</definedName>
    <definedName name="_xlnm.Print_Area" localSheetId="7">'2-2'!$A$1:$BA$43</definedName>
    <definedName name="_xlnm.Print_Area" localSheetId="17">'2-2бр'!$A$1:$G$31</definedName>
    <definedName name="_xlnm.Print_Area" localSheetId="8">'2-3'!$A$1:$BA$43</definedName>
    <definedName name="_xlnm.Print_Area" localSheetId="18">'2-3бр'!$A$1:$G$31</definedName>
    <definedName name="_xlnm.Print_Area" localSheetId="9">'2-4'!$A$1:$BA$43</definedName>
    <definedName name="_xlnm.Print_Area" localSheetId="19">'2-4бр'!$A$1:$G$31</definedName>
    <definedName name="_xlnm.Print_Area" localSheetId="10">'2-5'!$A$1:$BA$43</definedName>
    <definedName name="_xlnm.Print_Area" localSheetId="20">'2-5бр'!$A$1:$G$31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24" l="1"/>
  <c r="U7" i="24"/>
  <c r="V7" i="24"/>
  <c r="W7" i="24"/>
  <c r="Z7" i="24"/>
  <c r="E7" i="24"/>
  <c r="F7" i="24"/>
  <c r="S7" i="24" s="1"/>
  <c r="G7" i="24"/>
  <c r="T7" i="24" s="1"/>
  <c r="H7" i="24"/>
  <c r="I7" i="24"/>
  <c r="J7" i="24"/>
  <c r="K7" i="24"/>
  <c r="X7" i="24" s="1"/>
  <c r="L7" i="24"/>
  <c r="Y7" i="24" s="1"/>
  <c r="M7" i="24"/>
  <c r="D7" i="24"/>
  <c r="Q7" i="24" s="1"/>
  <c r="N9" i="24"/>
  <c r="N10" i="24"/>
  <c r="N11" i="24"/>
  <c r="N12" i="24"/>
  <c r="N13" i="24"/>
  <c r="N14" i="24"/>
  <c r="N15" i="24"/>
  <c r="N16" i="24"/>
  <c r="N17" i="24"/>
  <c r="N18" i="24"/>
  <c r="N19" i="24"/>
  <c r="N20" i="24"/>
  <c r="N21" i="24"/>
  <c r="N22" i="24"/>
  <c r="N23" i="24"/>
  <c r="N24" i="24"/>
  <c r="N25" i="24"/>
  <c r="N26" i="24"/>
  <c r="N27" i="24"/>
  <c r="N28" i="24"/>
  <c r="N29" i="24"/>
  <c r="N30" i="24"/>
  <c r="N31" i="24"/>
  <c r="N32" i="24"/>
  <c r="N33" i="24"/>
  <c r="N34" i="24"/>
  <c r="N35" i="24"/>
  <c r="N36" i="24"/>
  <c r="N37" i="24"/>
  <c r="N38" i="24"/>
  <c r="N39" i="24"/>
  <c r="N40" i="24"/>
  <c r="N41" i="24"/>
  <c r="N42" i="24"/>
  <c r="N43" i="24"/>
  <c r="N44" i="24"/>
  <c r="N45" i="24"/>
  <c r="N46" i="24"/>
  <c r="N47" i="24"/>
  <c r="N48" i="24"/>
  <c r="N49" i="24"/>
  <c r="N50" i="24"/>
  <c r="N51" i="24"/>
  <c r="N52" i="24"/>
  <c r="N53" i="24"/>
  <c r="N54" i="24"/>
  <c r="N55" i="24"/>
  <c r="N56" i="24"/>
  <c r="N57" i="24"/>
  <c r="N58" i="24"/>
  <c r="N59" i="24"/>
  <c r="N60" i="24"/>
  <c r="N61" i="24"/>
  <c r="N8" i="24"/>
  <c r="B8" i="14"/>
  <c r="B9" i="14"/>
  <c r="B14" i="13"/>
  <c r="B10" i="13"/>
  <c r="B12" i="22"/>
  <c r="B13" i="22"/>
  <c r="B11" i="22"/>
  <c r="B12" i="21"/>
  <c r="B13" i="21"/>
  <c r="B11" i="21"/>
  <c r="B12" i="20"/>
  <c r="B13" i="20"/>
  <c r="B11" i="20"/>
  <c r="B12" i="19"/>
  <c r="B13" i="19"/>
  <c r="B11" i="19"/>
  <c r="B12" i="18"/>
  <c r="B13" i="18"/>
  <c r="B11" i="18"/>
  <c r="B12" i="17"/>
  <c r="B13" i="17"/>
  <c r="B11" i="17"/>
  <c r="B12" i="16"/>
  <c r="B13" i="16"/>
  <c r="B11" i="16"/>
  <c r="B12" i="15"/>
  <c r="B13" i="15"/>
  <c r="B11" i="15"/>
  <c r="B12" i="14"/>
  <c r="B13" i="14"/>
  <c r="B11" i="14"/>
  <c r="B10" i="22"/>
  <c r="B10" i="21"/>
  <c r="B10" i="20"/>
  <c r="B10" i="19"/>
  <c r="B10" i="18"/>
  <c r="B10" i="17"/>
  <c r="B10" i="16"/>
  <c r="B10" i="15"/>
  <c r="B10" i="14"/>
  <c r="B5" i="13"/>
  <c r="B6" i="13"/>
  <c r="B7" i="13"/>
  <c r="B8" i="13"/>
  <c r="B9" i="13"/>
  <c r="B11" i="13"/>
  <c r="B12" i="13"/>
  <c r="B13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4" i="13"/>
  <c r="BB38" i="10" l="1"/>
  <c r="BB39" i="10" s="1"/>
  <c r="BC38" i="10"/>
  <c r="BC39" i="10" s="1"/>
  <c r="BB38" i="1"/>
  <c r="BB39" i="1" s="1"/>
  <c r="BC38" i="1"/>
  <c r="BC39" i="1" s="1"/>
  <c r="BB38" i="2"/>
  <c r="BB39" i="2" s="1"/>
  <c r="BC38" i="2"/>
  <c r="BC39" i="2" s="1"/>
  <c r="BB38" i="3"/>
  <c r="BB39" i="3" s="1"/>
  <c r="BC38" i="3"/>
  <c r="BC39" i="3" s="1"/>
  <c r="BB38" i="4"/>
  <c r="BB39" i="4" s="1"/>
  <c r="BC38" i="4"/>
  <c r="BC39" i="4" s="1"/>
  <c r="BB38" i="5"/>
  <c r="BB39" i="5" s="1"/>
  <c r="BC38" i="5"/>
  <c r="BC39" i="5" s="1"/>
  <c r="BB38" i="6"/>
  <c r="BB39" i="6" s="1"/>
  <c r="BC38" i="6"/>
  <c r="BC39" i="6" s="1"/>
  <c r="BB38" i="7"/>
  <c r="BB39" i="7" s="1"/>
  <c r="BC38" i="7"/>
  <c r="BC39" i="7" s="1"/>
  <c r="BB38" i="8"/>
  <c r="BB39" i="8" s="1"/>
  <c r="BC38" i="8"/>
  <c r="BC39" i="8" s="1"/>
  <c r="BA38" i="8"/>
  <c r="BA39" i="8" s="1"/>
  <c r="B40" i="10" a="1"/>
  <c r="B40" i="10" s="1"/>
  <c r="B11" i="10" a="1"/>
  <c r="B11" i="10" s="1"/>
  <c r="B11" i="7" s="1"/>
  <c r="AD60" i="24"/>
  <c r="AD61" i="24"/>
  <c r="O9" i="24"/>
  <c r="AB9" i="24" s="1"/>
  <c r="O10" i="24"/>
  <c r="AB10" i="24" s="1"/>
  <c r="O11" i="24"/>
  <c r="AB11" i="24" s="1"/>
  <c r="O12" i="24"/>
  <c r="AB12" i="24" s="1"/>
  <c r="O13" i="24"/>
  <c r="AB13" i="24" s="1"/>
  <c r="O14" i="24"/>
  <c r="AB14" i="24" s="1"/>
  <c r="O15" i="24"/>
  <c r="AB15" i="24" s="1"/>
  <c r="O16" i="24"/>
  <c r="AB16" i="24" s="1"/>
  <c r="O17" i="24"/>
  <c r="AB17" i="24" s="1"/>
  <c r="O18" i="24"/>
  <c r="AB18" i="24" s="1"/>
  <c r="O19" i="24"/>
  <c r="AB19" i="24" s="1"/>
  <c r="O20" i="24"/>
  <c r="AB20" i="24" s="1"/>
  <c r="O21" i="24"/>
  <c r="AB21" i="24" s="1"/>
  <c r="O22" i="24"/>
  <c r="AB22" i="24" s="1"/>
  <c r="O23" i="24"/>
  <c r="AB23" i="24" s="1"/>
  <c r="O24" i="24"/>
  <c r="AB24" i="24" s="1"/>
  <c r="O25" i="24"/>
  <c r="AB25" i="24" s="1"/>
  <c r="O26" i="24"/>
  <c r="AB26" i="24" s="1"/>
  <c r="O27" i="24"/>
  <c r="AB27" i="24" s="1"/>
  <c r="O28" i="24"/>
  <c r="AB28" i="24" s="1"/>
  <c r="O29" i="24"/>
  <c r="O30" i="24"/>
  <c r="P30" i="24" s="1"/>
  <c r="O31" i="24"/>
  <c r="AB31" i="24" s="1"/>
  <c r="O32" i="24"/>
  <c r="AB32" i="24" s="1"/>
  <c r="O33" i="24"/>
  <c r="AB33" i="24" s="1"/>
  <c r="O34" i="24"/>
  <c r="AB34" i="24" s="1"/>
  <c r="O35" i="24"/>
  <c r="AB35" i="24" s="1"/>
  <c r="O36" i="24"/>
  <c r="AB36" i="24" s="1"/>
  <c r="O37" i="24"/>
  <c r="AB37" i="24" s="1"/>
  <c r="O38" i="24"/>
  <c r="P38" i="24" s="1"/>
  <c r="O39" i="24"/>
  <c r="AB39" i="24" s="1"/>
  <c r="O40" i="24"/>
  <c r="AB40" i="24" s="1"/>
  <c r="O41" i="24"/>
  <c r="AB41" i="24" s="1"/>
  <c r="O42" i="24"/>
  <c r="AB42" i="24" s="1"/>
  <c r="O43" i="24"/>
  <c r="AB43" i="24" s="1"/>
  <c r="O44" i="24"/>
  <c r="AB44" i="24" s="1"/>
  <c r="O45" i="24"/>
  <c r="AB45" i="24" s="1"/>
  <c r="O46" i="24"/>
  <c r="AB46" i="24" s="1"/>
  <c r="O47" i="24"/>
  <c r="AB47" i="24" s="1"/>
  <c r="O48" i="24"/>
  <c r="AB48" i="24" s="1"/>
  <c r="O49" i="24"/>
  <c r="AB49" i="24" s="1"/>
  <c r="O50" i="24"/>
  <c r="AB50" i="24" s="1"/>
  <c r="O51" i="24"/>
  <c r="AB51" i="24" s="1"/>
  <c r="O52" i="24"/>
  <c r="AB52" i="24" s="1"/>
  <c r="O53" i="24"/>
  <c r="AB53" i="24" s="1"/>
  <c r="O54" i="24"/>
  <c r="AB54" i="24" s="1"/>
  <c r="O55" i="24"/>
  <c r="AB55" i="24" s="1"/>
  <c r="O56" i="24"/>
  <c r="AB56" i="24" s="1"/>
  <c r="O57" i="24"/>
  <c r="AB57" i="24" s="1"/>
  <c r="O58" i="24"/>
  <c r="AB58" i="24" s="1"/>
  <c r="O59" i="24"/>
  <c r="AB59" i="24" s="1"/>
  <c r="O60" i="24"/>
  <c r="AB60" i="24" s="1"/>
  <c r="O61" i="24"/>
  <c r="O8" i="24"/>
  <c r="P8" i="24" s="1"/>
  <c r="B10" i="23"/>
  <c r="B9" i="24" s="1"/>
  <c r="B11" i="23"/>
  <c r="B10" i="24" s="1"/>
  <c r="B12" i="23"/>
  <c r="B11" i="24" s="1"/>
  <c r="B13" i="23"/>
  <c r="B12" i="24" s="1"/>
  <c r="B14" i="23"/>
  <c r="B13" i="24" s="1"/>
  <c r="B15" i="23"/>
  <c r="B14" i="24" s="1"/>
  <c r="B16" i="23"/>
  <c r="B15" i="24" s="1"/>
  <c r="B17" i="23"/>
  <c r="B16" i="24" s="1"/>
  <c r="B18" i="23"/>
  <c r="B17" i="24" s="1"/>
  <c r="B19" i="23"/>
  <c r="B18" i="24" s="1"/>
  <c r="B20" i="23"/>
  <c r="B19" i="24" s="1"/>
  <c r="B21" i="23"/>
  <c r="B20" i="24" s="1"/>
  <c r="B22" i="23"/>
  <c r="B21" i="24" s="1"/>
  <c r="B23" i="23"/>
  <c r="B22" i="24" s="1"/>
  <c r="B24" i="23"/>
  <c r="B23" i="24" s="1"/>
  <c r="B25" i="23"/>
  <c r="B24" i="24" s="1"/>
  <c r="B26" i="23"/>
  <c r="B25" i="24" s="1"/>
  <c r="B27" i="23"/>
  <c r="B26" i="24" s="1"/>
  <c r="B28" i="23"/>
  <c r="B27" i="24" s="1"/>
  <c r="B29" i="23"/>
  <c r="B28" i="24" s="1"/>
  <c r="B30" i="23"/>
  <c r="B29" i="24" s="1"/>
  <c r="B31" i="23"/>
  <c r="B30" i="24" s="1"/>
  <c r="B32" i="23"/>
  <c r="B31" i="24" s="1"/>
  <c r="B33" i="23"/>
  <c r="B32" i="24" s="1"/>
  <c r="B34" i="23"/>
  <c r="B33" i="24" s="1"/>
  <c r="B35" i="23"/>
  <c r="B34" i="24" s="1"/>
  <c r="B36" i="23"/>
  <c r="B35" i="24" s="1"/>
  <c r="B37" i="23"/>
  <c r="B36" i="24" s="1"/>
  <c r="B38" i="23"/>
  <c r="B37" i="24" s="1"/>
  <c r="B39" i="23"/>
  <c r="B38" i="24" s="1"/>
  <c r="B40" i="23"/>
  <c r="B39" i="24" s="1"/>
  <c r="B41" i="23"/>
  <c r="B40" i="24" s="1"/>
  <c r="B42" i="23"/>
  <c r="B41" i="24" s="1"/>
  <c r="B43" i="23"/>
  <c r="B42" i="24" s="1"/>
  <c r="B44" i="23"/>
  <c r="B43" i="24" s="1"/>
  <c r="B45" i="23"/>
  <c r="B44" i="24" s="1"/>
  <c r="B46" i="23"/>
  <c r="B45" i="24" s="1"/>
  <c r="B47" i="23"/>
  <c r="B46" i="24" s="1"/>
  <c r="B48" i="23"/>
  <c r="B47" i="24" s="1"/>
  <c r="B49" i="23"/>
  <c r="B48" i="24" s="1"/>
  <c r="B50" i="23"/>
  <c r="B49" i="24" s="1"/>
  <c r="B51" i="23"/>
  <c r="B50" i="24" s="1"/>
  <c r="B52" i="23"/>
  <c r="B51" i="24" s="1"/>
  <c r="B53" i="23"/>
  <c r="B52" i="24" s="1"/>
  <c r="B54" i="23"/>
  <c r="B53" i="24" s="1"/>
  <c r="B55" i="23"/>
  <c r="B54" i="24" s="1"/>
  <c r="B56" i="23"/>
  <c r="B55" i="24" s="1"/>
  <c r="B57" i="23"/>
  <c r="B56" i="24" s="1"/>
  <c r="B58" i="23"/>
  <c r="B57" i="24" s="1"/>
  <c r="B59" i="23"/>
  <c r="B58" i="24" s="1"/>
  <c r="B60" i="23"/>
  <c r="B59" i="24" s="1"/>
  <c r="B61" i="23"/>
  <c r="B60" i="24" s="1"/>
  <c r="B62" i="23"/>
  <c r="B61" i="24" s="1"/>
  <c r="B9" i="23"/>
  <c r="BA38" i="1"/>
  <c r="BA39" i="1" s="1"/>
  <c r="BA38" i="2"/>
  <c r="BA39" i="2" s="1"/>
  <c r="BA38" i="3"/>
  <c r="BA39" i="3" s="1"/>
  <c r="BA38" i="4"/>
  <c r="BA39" i="4" s="1"/>
  <c r="BA38" i="5"/>
  <c r="BA39" i="5" s="1"/>
  <c r="BA38" i="6"/>
  <c r="BA39" i="6" s="1"/>
  <c r="BA38" i="7"/>
  <c r="BA39" i="7" s="1"/>
  <c r="BA38" i="9"/>
  <c r="BA39" i="9" s="1"/>
  <c r="BB38" i="9"/>
  <c r="BB39" i="9" s="1"/>
  <c r="BC38" i="9"/>
  <c r="BC39" i="9" s="1"/>
  <c r="BA38" i="10"/>
  <c r="BA39" i="10" s="1"/>
  <c r="BC11" i="5" l="1"/>
  <c r="BC11" i="6"/>
  <c r="BC11" i="1"/>
  <c r="BB40" i="6"/>
  <c r="BB41" i="6" s="1"/>
  <c r="BC40" i="5"/>
  <c r="BC41" i="5" s="1"/>
  <c r="BC40" i="2"/>
  <c r="BC41" i="2" s="1"/>
  <c r="BB11" i="1"/>
  <c r="BC11" i="8"/>
  <c r="BB40" i="5"/>
  <c r="BB41" i="5" s="1"/>
  <c r="BB40" i="2"/>
  <c r="BB41" i="2" s="1"/>
  <c r="BB11" i="2"/>
  <c r="BC41" i="10"/>
  <c r="BB11" i="5"/>
  <c r="BC11" i="2"/>
  <c r="BC40" i="8"/>
  <c r="BC41" i="8" s="1"/>
  <c r="BB11" i="8"/>
  <c r="BC40" i="4"/>
  <c r="BC41" i="4" s="1"/>
  <c r="BC11" i="4"/>
  <c r="BB40" i="8"/>
  <c r="BB41" i="8" s="1"/>
  <c r="BC11" i="7"/>
  <c r="BB40" i="4"/>
  <c r="BB41" i="4" s="1"/>
  <c r="BB11" i="4"/>
  <c r="BC40" i="1"/>
  <c r="BC41" i="1" s="1"/>
  <c r="P49" i="24"/>
  <c r="BC40" i="7"/>
  <c r="BC41" i="7" s="1"/>
  <c r="BB11" i="7"/>
  <c r="BB40" i="1"/>
  <c r="BB41" i="1" s="1"/>
  <c r="BB41" i="10"/>
  <c r="BC40" i="3"/>
  <c r="BC41" i="3" s="1"/>
  <c r="BC11" i="3"/>
  <c r="BB40" i="7"/>
  <c r="BB41" i="7" s="1"/>
  <c r="BC40" i="6"/>
  <c r="BC41" i="6" s="1"/>
  <c r="BB11" i="6"/>
  <c r="BB40" i="3"/>
  <c r="BB41" i="3" s="1"/>
  <c r="BB11" i="3"/>
  <c r="BA40" i="8"/>
  <c r="BA41" i="8" s="1"/>
  <c r="BA11" i="8"/>
  <c r="BC40" i="9"/>
  <c r="BC41" i="9" s="1"/>
  <c r="P41" i="24"/>
  <c r="P16" i="24"/>
  <c r="P29" i="24"/>
  <c r="P61" i="24"/>
  <c r="P43" i="24"/>
  <c r="P10" i="24"/>
  <c r="P35" i="24"/>
  <c r="P32" i="24"/>
  <c r="P59" i="24"/>
  <c r="P26" i="24"/>
  <c r="P57" i="24"/>
  <c r="P24" i="24"/>
  <c r="P51" i="24"/>
  <c r="P18" i="24"/>
  <c r="AB61" i="24"/>
  <c r="AB38" i="24"/>
  <c r="P58" i="24"/>
  <c r="P50" i="24"/>
  <c r="P42" i="24"/>
  <c r="P33" i="24"/>
  <c r="P25" i="24"/>
  <c r="P17" i="24"/>
  <c r="P9" i="24"/>
  <c r="AB30" i="24"/>
  <c r="P56" i="24"/>
  <c r="P48" i="24"/>
  <c r="P40" i="24"/>
  <c r="P31" i="24"/>
  <c r="P23" i="24"/>
  <c r="P15" i="24"/>
  <c r="AB29" i="24"/>
  <c r="P55" i="24"/>
  <c r="P47" i="24"/>
  <c r="P39" i="24"/>
  <c r="P22" i="24"/>
  <c r="P14" i="24"/>
  <c r="P54" i="24"/>
  <c r="P46" i="24"/>
  <c r="P21" i="24"/>
  <c r="P13" i="24"/>
  <c r="P53" i="24"/>
  <c r="P45" i="24"/>
  <c r="P37" i="24"/>
  <c r="P28" i="24"/>
  <c r="P20" i="24"/>
  <c r="P12" i="24"/>
  <c r="P60" i="24"/>
  <c r="P52" i="24"/>
  <c r="P44" i="24"/>
  <c r="P36" i="24"/>
  <c r="P27" i="24"/>
  <c r="P19" i="24"/>
  <c r="P11" i="24"/>
  <c r="P34" i="24"/>
  <c r="AT11" i="1"/>
  <c r="AL11" i="1"/>
  <c r="AD11" i="1"/>
  <c r="V11" i="1"/>
  <c r="N11" i="1"/>
  <c r="F11" i="1"/>
  <c r="BA11" i="2"/>
  <c r="AS11" i="2"/>
  <c r="AK11" i="2"/>
  <c r="AC11" i="2"/>
  <c r="U11" i="2"/>
  <c r="M11" i="2"/>
  <c r="E11" i="2"/>
  <c r="AZ11" i="3"/>
  <c r="AR11" i="3"/>
  <c r="AJ11" i="3"/>
  <c r="AB11" i="3"/>
  <c r="T11" i="3"/>
  <c r="L11" i="3"/>
  <c r="D11" i="3"/>
  <c r="AY11" i="4"/>
  <c r="AQ11" i="4"/>
  <c r="AI11" i="4"/>
  <c r="AA11" i="4"/>
  <c r="S11" i="4"/>
  <c r="K11" i="4"/>
  <c r="C11" i="4"/>
  <c r="AX11" i="5"/>
  <c r="AP11" i="5"/>
  <c r="AH11" i="5"/>
  <c r="Z11" i="5"/>
  <c r="R11" i="5"/>
  <c r="J11" i="5"/>
  <c r="B11" i="6"/>
  <c r="AW11" i="6"/>
  <c r="AO11" i="6"/>
  <c r="AG11" i="6"/>
  <c r="Y11" i="6"/>
  <c r="Q11" i="6"/>
  <c r="I11" i="6"/>
  <c r="AV11" i="7"/>
  <c r="AN11" i="7"/>
  <c r="AF11" i="7"/>
  <c r="X11" i="7"/>
  <c r="P11" i="7"/>
  <c r="H11" i="7"/>
  <c r="AU11" i="8"/>
  <c r="AM11" i="8"/>
  <c r="AE11" i="8"/>
  <c r="W11" i="8"/>
  <c r="O11" i="8"/>
  <c r="G11" i="8"/>
  <c r="BB11" i="9"/>
  <c r="AT11" i="9"/>
  <c r="AL11" i="9"/>
  <c r="AD11" i="9"/>
  <c r="V11" i="9"/>
  <c r="N11" i="9"/>
  <c r="F11" i="9"/>
  <c r="BA11" i="1"/>
  <c r="AS11" i="1"/>
  <c r="AK11" i="1"/>
  <c r="AC11" i="1"/>
  <c r="U11" i="1"/>
  <c r="M11" i="1"/>
  <c r="E11" i="1"/>
  <c r="AZ11" i="2"/>
  <c r="AR11" i="2"/>
  <c r="AJ11" i="2"/>
  <c r="AB11" i="2"/>
  <c r="T11" i="2"/>
  <c r="L11" i="2"/>
  <c r="D11" i="2"/>
  <c r="AY11" i="3"/>
  <c r="AQ11" i="3"/>
  <c r="AI11" i="3"/>
  <c r="AA11" i="3"/>
  <c r="S11" i="3"/>
  <c r="K11" i="3"/>
  <c r="C11" i="3"/>
  <c r="AX11" i="4"/>
  <c r="AP11" i="4"/>
  <c r="AH11" i="4"/>
  <c r="Z11" i="4"/>
  <c r="R11" i="4"/>
  <c r="J11" i="4"/>
  <c r="B11" i="5"/>
  <c r="AW11" i="5"/>
  <c r="AO11" i="5"/>
  <c r="AG11" i="5"/>
  <c r="Y11" i="5"/>
  <c r="Q11" i="5"/>
  <c r="I11" i="5"/>
  <c r="AV11" i="6"/>
  <c r="AN11" i="6"/>
  <c r="AF11" i="6"/>
  <c r="X11" i="6"/>
  <c r="P11" i="6"/>
  <c r="H11" i="6"/>
  <c r="AU11" i="7"/>
  <c r="AM11" i="7"/>
  <c r="AE11" i="7"/>
  <c r="W11" i="7"/>
  <c r="O11" i="7"/>
  <c r="G11" i="7"/>
  <c r="AT11" i="8"/>
  <c r="AL11" i="8"/>
  <c r="AD11" i="8"/>
  <c r="V11" i="8"/>
  <c r="N11" i="8"/>
  <c r="F11" i="8"/>
  <c r="BA11" i="9"/>
  <c r="AS11" i="9"/>
  <c r="AK11" i="9"/>
  <c r="AC11" i="9"/>
  <c r="U11" i="9"/>
  <c r="M11" i="9"/>
  <c r="E11" i="9"/>
  <c r="AZ11" i="1"/>
  <c r="AR11" i="1"/>
  <c r="AJ11" i="1"/>
  <c r="AB11" i="1"/>
  <c r="T11" i="1"/>
  <c r="L11" i="1"/>
  <c r="D11" i="1"/>
  <c r="AY11" i="2"/>
  <c r="AQ11" i="2"/>
  <c r="AI11" i="2"/>
  <c r="AA11" i="2"/>
  <c r="S11" i="2"/>
  <c r="K11" i="2"/>
  <c r="C11" i="2"/>
  <c r="AX11" i="3"/>
  <c r="AP11" i="3"/>
  <c r="AH11" i="3"/>
  <c r="Z11" i="3"/>
  <c r="R11" i="3"/>
  <c r="J11" i="3"/>
  <c r="B11" i="4"/>
  <c r="AW11" i="4"/>
  <c r="AO11" i="4"/>
  <c r="AG11" i="4"/>
  <c r="Y11" i="4"/>
  <c r="Q11" i="4"/>
  <c r="I11" i="4"/>
  <c r="AV11" i="5"/>
  <c r="AN11" i="5"/>
  <c r="AF11" i="5"/>
  <c r="X11" i="5"/>
  <c r="P11" i="5"/>
  <c r="H11" i="5"/>
  <c r="AU11" i="6"/>
  <c r="AM11" i="6"/>
  <c r="AE11" i="6"/>
  <c r="W11" i="6"/>
  <c r="O11" i="6"/>
  <c r="G11" i="6"/>
  <c r="AT11" i="7"/>
  <c r="AL11" i="7"/>
  <c r="AD11" i="7"/>
  <c r="V11" i="7"/>
  <c r="N11" i="7"/>
  <c r="F11" i="7"/>
  <c r="AS11" i="8"/>
  <c r="AK11" i="8"/>
  <c r="AC11" i="8"/>
  <c r="U11" i="8"/>
  <c r="M11" i="8"/>
  <c r="E11" i="8"/>
  <c r="AZ11" i="9"/>
  <c r="AR11" i="9"/>
  <c r="AJ11" i="9"/>
  <c r="AB11" i="9"/>
  <c r="T11" i="9"/>
  <c r="L11" i="9"/>
  <c r="D11" i="9"/>
  <c r="AY11" i="1"/>
  <c r="AQ11" i="1"/>
  <c r="AI11" i="1"/>
  <c r="AA11" i="1"/>
  <c r="S11" i="1"/>
  <c r="K11" i="1"/>
  <c r="C11" i="1"/>
  <c r="AX11" i="2"/>
  <c r="AP11" i="2"/>
  <c r="AH11" i="2"/>
  <c r="Z11" i="2"/>
  <c r="R11" i="2"/>
  <c r="J11" i="2"/>
  <c r="B11" i="3"/>
  <c r="AW11" i="3"/>
  <c r="AO11" i="3"/>
  <c r="AG11" i="3"/>
  <c r="Y11" i="3"/>
  <c r="Q11" i="3"/>
  <c r="I11" i="3"/>
  <c r="AV11" i="4"/>
  <c r="AN11" i="4"/>
  <c r="AF11" i="4"/>
  <c r="X11" i="4"/>
  <c r="P11" i="4"/>
  <c r="H11" i="4"/>
  <c r="AU11" i="5"/>
  <c r="AM11" i="5"/>
  <c r="AE11" i="5"/>
  <c r="W11" i="5"/>
  <c r="O11" i="5"/>
  <c r="G11" i="5"/>
  <c r="AT11" i="6"/>
  <c r="AL11" i="6"/>
  <c r="AD11" i="6"/>
  <c r="V11" i="6"/>
  <c r="N11" i="6"/>
  <c r="F11" i="6"/>
  <c r="BA11" i="7"/>
  <c r="AS11" i="7"/>
  <c r="AK11" i="7"/>
  <c r="AC11" i="7"/>
  <c r="U11" i="7"/>
  <c r="M11" i="7"/>
  <c r="E11" i="7"/>
  <c r="AZ11" i="8"/>
  <c r="AR11" i="8"/>
  <c r="AJ11" i="8"/>
  <c r="AB11" i="8"/>
  <c r="T11" i="8"/>
  <c r="L11" i="8"/>
  <c r="D11" i="8"/>
  <c r="AY11" i="9"/>
  <c r="AQ11" i="9"/>
  <c r="AI11" i="9"/>
  <c r="AA11" i="9"/>
  <c r="S11" i="9"/>
  <c r="K11" i="9"/>
  <c r="C11" i="9"/>
  <c r="AX11" i="1"/>
  <c r="AP11" i="1"/>
  <c r="AH11" i="1"/>
  <c r="Z11" i="1"/>
  <c r="R11" i="1"/>
  <c r="J11" i="1"/>
  <c r="B11" i="2"/>
  <c r="AW11" i="2"/>
  <c r="AO11" i="2"/>
  <c r="AG11" i="2"/>
  <c r="Y11" i="2"/>
  <c r="Q11" i="2"/>
  <c r="I11" i="2"/>
  <c r="AV11" i="3"/>
  <c r="AN11" i="3"/>
  <c r="AF11" i="3"/>
  <c r="X11" i="3"/>
  <c r="P11" i="3"/>
  <c r="H11" i="3"/>
  <c r="AU11" i="4"/>
  <c r="AM11" i="4"/>
  <c r="AE11" i="4"/>
  <c r="W11" i="4"/>
  <c r="O11" i="4"/>
  <c r="G11" i="4"/>
  <c r="AT11" i="5"/>
  <c r="AL11" i="5"/>
  <c r="AD11" i="5"/>
  <c r="V11" i="5"/>
  <c r="N11" i="5"/>
  <c r="F11" i="5"/>
  <c r="BA11" i="6"/>
  <c r="AS11" i="6"/>
  <c r="AK11" i="6"/>
  <c r="AC11" i="6"/>
  <c r="U11" i="6"/>
  <c r="M11" i="6"/>
  <c r="E11" i="6"/>
  <c r="AZ11" i="7"/>
  <c r="AR11" i="7"/>
  <c r="AJ11" i="7"/>
  <c r="AB11" i="7"/>
  <c r="T11" i="7"/>
  <c r="L11" i="7"/>
  <c r="D11" i="7"/>
  <c r="AY11" i="8"/>
  <c r="AQ11" i="8"/>
  <c r="AI11" i="8"/>
  <c r="AA11" i="8"/>
  <c r="S11" i="8"/>
  <c r="K11" i="8"/>
  <c r="C11" i="8"/>
  <c r="AX11" i="9"/>
  <c r="AP11" i="9"/>
  <c r="AH11" i="9"/>
  <c r="Z11" i="9"/>
  <c r="R11" i="9"/>
  <c r="J11" i="9"/>
  <c r="B11" i="1"/>
  <c r="AW11" i="1"/>
  <c r="AO11" i="1"/>
  <c r="AG11" i="1"/>
  <c r="Y11" i="1"/>
  <c r="Q11" i="1"/>
  <c r="I11" i="1"/>
  <c r="AV11" i="2"/>
  <c r="AN11" i="2"/>
  <c r="AF11" i="2"/>
  <c r="X11" i="2"/>
  <c r="P11" i="2"/>
  <c r="H11" i="2"/>
  <c r="AU11" i="3"/>
  <c r="AM11" i="3"/>
  <c r="AE11" i="3"/>
  <c r="W11" i="3"/>
  <c r="O11" i="3"/>
  <c r="G11" i="3"/>
  <c r="AT11" i="4"/>
  <c r="AL11" i="4"/>
  <c r="AD11" i="4"/>
  <c r="V11" i="4"/>
  <c r="N11" i="4"/>
  <c r="F11" i="4"/>
  <c r="BA11" i="5"/>
  <c r="AS11" i="5"/>
  <c r="AK11" i="5"/>
  <c r="AC11" i="5"/>
  <c r="U11" i="5"/>
  <c r="M11" i="5"/>
  <c r="E11" i="5"/>
  <c r="AZ11" i="6"/>
  <c r="AR11" i="6"/>
  <c r="AJ11" i="6"/>
  <c r="AB11" i="6"/>
  <c r="T11" i="6"/>
  <c r="L11" i="6"/>
  <c r="D11" i="6"/>
  <c r="AY11" i="7"/>
  <c r="AQ11" i="7"/>
  <c r="AI11" i="7"/>
  <c r="AA11" i="7"/>
  <c r="S11" i="7"/>
  <c r="K11" i="7"/>
  <c r="C11" i="7"/>
  <c r="AX11" i="8"/>
  <c r="AP11" i="8"/>
  <c r="AH11" i="8"/>
  <c r="Z11" i="8"/>
  <c r="R11" i="8"/>
  <c r="J11" i="8"/>
  <c r="B11" i="9"/>
  <c r="AW11" i="9"/>
  <c r="AO11" i="9"/>
  <c r="AG11" i="9"/>
  <c r="Y11" i="9"/>
  <c r="Q11" i="9"/>
  <c r="I11" i="9"/>
  <c r="AV11" i="1"/>
  <c r="AN11" i="1"/>
  <c r="AF11" i="1"/>
  <c r="X11" i="1"/>
  <c r="P11" i="1"/>
  <c r="H11" i="1"/>
  <c r="AU11" i="2"/>
  <c r="AM11" i="2"/>
  <c r="AE11" i="2"/>
  <c r="W11" i="2"/>
  <c r="O11" i="2"/>
  <c r="G11" i="2"/>
  <c r="AT11" i="3"/>
  <c r="AL11" i="3"/>
  <c r="AD11" i="3"/>
  <c r="V11" i="3"/>
  <c r="N11" i="3"/>
  <c r="F11" i="3"/>
  <c r="BA11" i="4"/>
  <c r="AS11" i="4"/>
  <c r="AK11" i="4"/>
  <c r="AC11" i="4"/>
  <c r="U11" i="4"/>
  <c r="M11" i="4"/>
  <c r="E11" i="4"/>
  <c r="AZ11" i="5"/>
  <c r="AR11" i="5"/>
  <c r="AJ11" i="5"/>
  <c r="AB11" i="5"/>
  <c r="T11" i="5"/>
  <c r="L11" i="5"/>
  <c r="D11" i="5"/>
  <c r="AY11" i="6"/>
  <c r="AQ11" i="6"/>
  <c r="AI11" i="6"/>
  <c r="AA11" i="6"/>
  <c r="S11" i="6"/>
  <c r="K11" i="6"/>
  <c r="C11" i="6"/>
  <c r="AX11" i="7"/>
  <c r="AP11" i="7"/>
  <c r="AH11" i="7"/>
  <c r="Z11" i="7"/>
  <c r="R11" i="7"/>
  <c r="J11" i="7"/>
  <c r="B11" i="8"/>
  <c r="AW11" i="8"/>
  <c r="AO11" i="8"/>
  <c r="AG11" i="8"/>
  <c r="Y11" i="8"/>
  <c r="Q11" i="8"/>
  <c r="I11" i="8"/>
  <c r="AV11" i="9"/>
  <c r="AN11" i="9"/>
  <c r="AF11" i="9"/>
  <c r="X11" i="9"/>
  <c r="P11" i="9"/>
  <c r="H11" i="9"/>
  <c r="AU11" i="1"/>
  <c r="AM11" i="1"/>
  <c r="AE11" i="1"/>
  <c r="W11" i="1"/>
  <c r="O11" i="1"/>
  <c r="G11" i="1"/>
  <c r="AT11" i="2"/>
  <c r="AL11" i="2"/>
  <c r="AD11" i="2"/>
  <c r="V11" i="2"/>
  <c r="N11" i="2"/>
  <c r="F11" i="2"/>
  <c r="BA11" i="3"/>
  <c r="AS11" i="3"/>
  <c r="AK11" i="3"/>
  <c r="AC11" i="3"/>
  <c r="U11" i="3"/>
  <c r="M11" i="3"/>
  <c r="E11" i="3"/>
  <c r="AZ11" i="4"/>
  <c r="AR11" i="4"/>
  <c r="AJ11" i="4"/>
  <c r="AB11" i="4"/>
  <c r="T11" i="4"/>
  <c r="L11" i="4"/>
  <c r="D11" i="4"/>
  <c r="AY11" i="5"/>
  <c r="AQ11" i="5"/>
  <c r="AI11" i="5"/>
  <c r="AA11" i="5"/>
  <c r="S11" i="5"/>
  <c r="K11" i="5"/>
  <c r="C11" i="5"/>
  <c r="AX11" i="6"/>
  <c r="AP11" i="6"/>
  <c r="AH11" i="6"/>
  <c r="Z11" i="6"/>
  <c r="R11" i="6"/>
  <c r="J11" i="6"/>
  <c r="AW11" i="7"/>
  <c r="AO11" i="7"/>
  <c r="AG11" i="7"/>
  <c r="Y11" i="7"/>
  <c r="Q11" i="7"/>
  <c r="I11" i="7"/>
  <c r="AV11" i="8"/>
  <c r="AN11" i="8"/>
  <c r="AF11" i="8"/>
  <c r="X11" i="8"/>
  <c r="P11" i="8"/>
  <c r="H11" i="8"/>
  <c r="BC11" i="9"/>
  <c r="AU11" i="9"/>
  <c r="AM11" i="9"/>
  <c r="AE11" i="9"/>
  <c r="W11" i="9"/>
  <c r="O11" i="9"/>
  <c r="G11" i="9"/>
  <c r="AE58" i="24"/>
  <c r="AE59" i="24"/>
  <c r="AZ38" i="9"/>
  <c r="AZ39" i="9" s="1"/>
  <c r="AZ38" i="8"/>
  <c r="AZ39" i="8" s="1"/>
  <c r="AZ38" i="7"/>
  <c r="AZ39" i="7" s="1"/>
  <c r="AZ38" i="6"/>
  <c r="AZ39" i="6" s="1"/>
  <c r="AZ38" i="5"/>
  <c r="AZ39" i="5" s="1"/>
  <c r="AZ38" i="4"/>
  <c r="AZ39" i="4" s="1"/>
  <c r="AZ38" i="3"/>
  <c r="AZ39" i="3" s="1"/>
  <c r="AZ38" i="2"/>
  <c r="AZ39" i="2" s="1"/>
  <c r="AZ38" i="1"/>
  <c r="AZ39" i="1" s="1"/>
  <c r="AZ38" i="10"/>
  <c r="AZ39" i="10" s="1"/>
  <c r="BA41" i="10" l="1"/>
  <c r="BB40" i="9"/>
  <c r="BB41" i="9" s="1"/>
  <c r="BA40" i="2"/>
  <c r="BA41" i="2" s="1"/>
  <c r="BA40" i="3"/>
  <c r="BA41" i="3" s="1"/>
  <c r="BA40" i="7"/>
  <c r="BA41" i="7" s="1"/>
  <c r="BA40" i="1"/>
  <c r="BA41" i="1" s="1"/>
  <c r="BA40" i="5"/>
  <c r="BA41" i="5" s="1"/>
  <c r="BA40" i="9"/>
  <c r="BA41" i="9" s="1"/>
  <c r="BA40" i="6"/>
  <c r="BA41" i="6" s="1"/>
  <c r="BA40" i="4"/>
  <c r="BA41" i="4" s="1"/>
  <c r="AZ40" i="6"/>
  <c r="AZ41" i="6" s="1"/>
  <c r="AZ40" i="8"/>
  <c r="AZ41" i="8" s="1"/>
  <c r="AZ40" i="1"/>
  <c r="AZ41" i="1" s="1"/>
  <c r="AZ40" i="2"/>
  <c r="AZ41" i="2" s="1"/>
  <c r="AZ40" i="5"/>
  <c r="AZ41" i="5" s="1"/>
  <c r="AZ40" i="4"/>
  <c r="AZ41" i="4" s="1"/>
  <c r="AZ40" i="3"/>
  <c r="AZ41" i="3" s="1"/>
  <c r="AZ40" i="7"/>
  <c r="AZ41" i="7" s="1"/>
  <c r="AZ40" i="9"/>
  <c r="AZ41" i="9" s="1"/>
  <c r="R40" i="9" l="1"/>
  <c r="P40" i="8"/>
  <c r="AM40" i="8"/>
  <c r="C40" i="6"/>
  <c r="S40" i="6"/>
  <c r="H40" i="5"/>
  <c r="Q40" i="5"/>
  <c r="AS40" i="5"/>
  <c r="V40" i="4"/>
  <c r="AD40" i="4"/>
  <c r="C40" i="3"/>
  <c r="E40" i="3"/>
  <c r="K40" i="3"/>
  <c r="M40" i="3"/>
  <c r="S40" i="3"/>
  <c r="U40" i="3"/>
  <c r="AA40" i="3"/>
  <c r="AC40" i="3"/>
  <c r="AI40" i="3"/>
  <c r="AK40" i="3"/>
  <c r="AQ40" i="3"/>
  <c r="AS40" i="3"/>
  <c r="AY40" i="3"/>
  <c r="C40" i="2"/>
  <c r="I40" i="2"/>
  <c r="K40" i="2"/>
  <c r="Q40" i="2"/>
  <c r="S40" i="2"/>
  <c r="Y40" i="2"/>
  <c r="AA40" i="2"/>
  <c r="AG40" i="2"/>
  <c r="AI40" i="2"/>
  <c r="AO40" i="2"/>
  <c r="AQ40" i="2"/>
  <c r="AW40" i="2"/>
  <c r="AY40" i="2"/>
  <c r="C40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E14" i="24"/>
  <c r="AE10" i="24"/>
  <c r="AE17" i="24"/>
  <c r="AE21" i="24"/>
  <c r="AE24" i="24"/>
  <c r="AE36" i="24"/>
  <c r="AE37" i="24"/>
  <c r="AE40" i="24"/>
  <c r="AE42" i="24"/>
  <c r="AE46" i="24"/>
  <c r="AE49" i="24"/>
  <c r="AE53" i="24"/>
  <c r="AE56" i="24"/>
  <c r="B29" i="22"/>
  <c r="B28" i="22"/>
  <c r="B27" i="22"/>
  <c r="B26" i="22"/>
  <c r="B24" i="22"/>
  <c r="B23" i="22"/>
  <c r="B22" i="22"/>
  <c r="B20" i="22"/>
  <c r="B19" i="22"/>
  <c r="B18" i="22"/>
  <c r="B17" i="22"/>
  <c r="B16" i="22"/>
  <c r="B15" i="22"/>
  <c r="B6" i="22"/>
  <c r="B7" i="22"/>
  <c r="B8" i="22"/>
  <c r="B9" i="22"/>
  <c r="B5" i="22"/>
  <c r="B29" i="21"/>
  <c r="B28" i="21"/>
  <c r="B27" i="21"/>
  <c r="B26" i="21"/>
  <c r="B24" i="21"/>
  <c r="B23" i="21"/>
  <c r="B22" i="21"/>
  <c r="B20" i="21"/>
  <c r="B19" i="21"/>
  <c r="B18" i="21"/>
  <c r="B17" i="21"/>
  <c r="B16" i="21"/>
  <c r="B15" i="21"/>
  <c r="B6" i="21"/>
  <c r="B7" i="21"/>
  <c r="B8" i="21"/>
  <c r="B9" i="21"/>
  <c r="B5" i="21"/>
  <c r="B29" i="20"/>
  <c r="B28" i="20"/>
  <c r="B27" i="20"/>
  <c r="B26" i="20"/>
  <c r="B24" i="20"/>
  <c r="B23" i="20"/>
  <c r="B22" i="20"/>
  <c r="B20" i="20"/>
  <c r="B19" i="20"/>
  <c r="B18" i="20"/>
  <c r="B17" i="20"/>
  <c r="B16" i="20"/>
  <c r="B15" i="20"/>
  <c r="B6" i="20"/>
  <c r="B7" i="20"/>
  <c r="B8" i="20"/>
  <c r="B9" i="20"/>
  <c r="B5" i="20"/>
  <c r="B29" i="19"/>
  <c r="B28" i="19"/>
  <c r="B27" i="19"/>
  <c r="B26" i="19"/>
  <c r="B24" i="19"/>
  <c r="B23" i="19"/>
  <c r="B22" i="19"/>
  <c r="B20" i="19"/>
  <c r="B19" i="19"/>
  <c r="B18" i="19"/>
  <c r="B17" i="19"/>
  <c r="B16" i="19"/>
  <c r="B15" i="19"/>
  <c r="B6" i="19"/>
  <c r="B7" i="19"/>
  <c r="B8" i="19"/>
  <c r="B9" i="19"/>
  <c r="B5" i="19"/>
  <c r="B29" i="18"/>
  <c r="B28" i="18"/>
  <c r="B27" i="18"/>
  <c r="B26" i="18"/>
  <c r="B24" i="18"/>
  <c r="B23" i="18"/>
  <c r="B22" i="18"/>
  <c r="B20" i="18"/>
  <c r="B19" i="18"/>
  <c r="B18" i="18"/>
  <c r="B17" i="18"/>
  <c r="B16" i="18"/>
  <c r="B15" i="18"/>
  <c r="B6" i="18"/>
  <c r="B7" i="18"/>
  <c r="B8" i="18"/>
  <c r="B9" i="18"/>
  <c r="B5" i="18"/>
  <c r="B29" i="17"/>
  <c r="B28" i="17"/>
  <c r="B27" i="17"/>
  <c r="B26" i="17"/>
  <c r="B24" i="17"/>
  <c r="B23" i="17"/>
  <c r="B22" i="17"/>
  <c r="B20" i="17"/>
  <c r="B19" i="17"/>
  <c r="B18" i="17"/>
  <c r="B17" i="17"/>
  <c r="B16" i="17"/>
  <c r="B15" i="17"/>
  <c r="B9" i="17"/>
  <c r="B8" i="17"/>
  <c r="B7" i="17"/>
  <c r="B6" i="17"/>
  <c r="B5" i="17"/>
  <c r="B29" i="16"/>
  <c r="B28" i="16"/>
  <c r="B27" i="16"/>
  <c r="B26" i="16"/>
  <c r="B24" i="16"/>
  <c r="B23" i="16"/>
  <c r="B22" i="16"/>
  <c r="B20" i="16"/>
  <c r="B19" i="16"/>
  <c r="B18" i="16"/>
  <c r="B17" i="16"/>
  <c r="B16" i="16"/>
  <c r="B15" i="16"/>
  <c r="B6" i="16"/>
  <c r="B7" i="16"/>
  <c r="B8" i="16"/>
  <c r="B9" i="16"/>
  <c r="B5" i="16"/>
  <c r="B29" i="15"/>
  <c r="B28" i="15"/>
  <c r="B27" i="15"/>
  <c r="B26" i="15"/>
  <c r="B24" i="15"/>
  <c r="B23" i="15"/>
  <c r="B22" i="15"/>
  <c r="B20" i="15"/>
  <c r="B19" i="15"/>
  <c r="B18" i="15"/>
  <c r="B17" i="15"/>
  <c r="B16" i="15"/>
  <c r="B15" i="15"/>
  <c r="B6" i="15"/>
  <c r="B7" i="15"/>
  <c r="B8" i="15"/>
  <c r="B9" i="15"/>
  <c r="B5" i="15"/>
  <c r="B29" i="14"/>
  <c r="B28" i="14"/>
  <c r="B27" i="14"/>
  <c r="B26" i="14"/>
  <c r="B24" i="14"/>
  <c r="B23" i="14"/>
  <c r="B22" i="14"/>
  <c r="B20" i="14"/>
  <c r="B19" i="14"/>
  <c r="B18" i="14"/>
  <c r="B17" i="14"/>
  <c r="B16" i="14"/>
  <c r="B15" i="14"/>
  <c r="B7" i="14"/>
  <c r="B6" i="14"/>
  <c r="B5" i="14"/>
  <c r="B8" i="24" l="1"/>
  <c r="AV40" i="2"/>
  <c r="AN40" i="2"/>
  <c r="AF40" i="2"/>
  <c r="X40" i="2"/>
  <c r="P40" i="2"/>
  <c r="H40" i="2"/>
  <c r="AX40" i="3"/>
  <c r="AP40" i="3"/>
  <c r="AH40" i="3"/>
  <c r="Z40" i="3"/>
  <c r="R40" i="3"/>
  <c r="J40" i="3"/>
  <c r="T40" i="4"/>
  <c r="AL40" i="5"/>
  <c r="AT40" i="7"/>
  <c r="M40" i="8"/>
  <c r="AU40" i="2"/>
  <c r="AM40" i="2"/>
  <c r="AE40" i="2"/>
  <c r="W40" i="2"/>
  <c r="O40" i="2"/>
  <c r="G40" i="2"/>
  <c r="AW40" i="3"/>
  <c r="AO40" i="3"/>
  <c r="AG40" i="3"/>
  <c r="Y40" i="3"/>
  <c r="Q40" i="3"/>
  <c r="I40" i="3"/>
  <c r="AT40" i="4"/>
  <c r="N40" i="4"/>
  <c r="AJ40" i="5"/>
  <c r="AY40" i="6"/>
  <c r="AD40" i="7"/>
  <c r="AU40" i="9"/>
  <c r="AT40" i="2"/>
  <c r="AL40" i="2"/>
  <c r="AD40" i="2"/>
  <c r="V40" i="2"/>
  <c r="N40" i="2"/>
  <c r="F40" i="2"/>
  <c r="AV40" i="3"/>
  <c r="AN40" i="3"/>
  <c r="AF40" i="3"/>
  <c r="X40" i="3"/>
  <c r="P40" i="3"/>
  <c r="H40" i="3"/>
  <c r="AR40" i="4"/>
  <c r="L40" i="4"/>
  <c r="AC40" i="5"/>
  <c r="AV40" i="6"/>
  <c r="AA40" i="7"/>
  <c r="AO40" i="9"/>
  <c r="AS40" i="2"/>
  <c r="AK40" i="2"/>
  <c r="AC40" i="2"/>
  <c r="U40" i="2"/>
  <c r="M40" i="2"/>
  <c r="E40" i="2"/>
  <c r="AU40" i="3"/>
  <c r="AM40" i="3"/>
  <c r="AE40" i="3"/>
  <c r="W40" i="3"/>
  <c r="O40" i="3"/>
  <c r="G40" i="3"/>
  <c r="AL40" i="4"/>
  <c r="F40" i="4"/>
  <c r="Z40" i="5"/>
  <c r="AI40" i="6"/>
  <c r="K40" i="7"/>
  <c r="Y40" i="9"/>
  <c r="AR40" i="2"/>
  <c r="AJ40" i="2"/>
  <c r="AB40" i="2"/>
  <c r="T40" i="2"/>
  <c r="L40" i="2"/>
  <c r="D40" i="2"/>
  <c r="AT40" i="3"/>
  <c r="AL40" i="3"/>
  <c r="AD40" i="3"/>
  <c r="V40" i="3"/>
  <c r="N40" i="3"/>
  <c r="F40" i="3"/>
  <c r="AJ40" i="4"/>
  <c r="D40" i="4"/>
  <c r="T40" i="5"/>
  <c r="AF40" i="6"/>
  <c r="E40" i="7"/>
  <c r="B40" i="3"/>
  <c r="AZ41" i="10"/>
  <c r="AX40" i="2"/>
  <c r="AP40" i="2"/>
  <c r="AH40" i="2"/>
  <c r="Z40" i="2"/>
  <c r="R40" i="2"/>
  <c r="J40" i="2"/>
  <c r="AR40" i="3"/>
  <c r="AJ40" i="3"/>
  <c r="AB40" i="3"/>
  <c r="T40" i="3"/>
  <c r="L40" i="3"/>
  <c r="D40" i="3"/>
  <c r="AB40" i="4"/>
  <c r="AU40" i="5"/>
  <c r="J40" i="5"/>
  <c r="P40" i="6"/>
  <c r="AF40" i="8"/>
  <c r="AQ40" i="4"/>
  <c r="AI40" i="4"/>
  <c r="AA40" i="4"/>
  <c r="S40" i="4"/>
  <c r="K40" i="4"/>
  <c r="C40" i="4"/>
  <c r="AR40" i="5"/>
  <c r="AH40" i="5"/>
  <c r="Y40" i="5"/>
  <c r="P40" i="5"/>
  <c r="G40" i="5"/>
  <c r="AR40" i="6"/>
  <c r="AB40" i="6"/>
  <c r="L40" i="6"/>
  <c r="AS40" i="7"/>
  <c r="V40" i="7"/>
  <c r="C40" i="7"/>
  <c r="AE40" i="8"/>
  <c r="H40" i="8"/>
  <c r="AM40" i="9"/>
  <c r="Q40" i="9"/>
  <c r="AY40" i="4"/>
  <c r="AP40" i="4"/>
  <c r="AH40" i="4"/>
  <c r="Z40" i="4"/>
  <c r="R40" i="4"/>
  <c r="J40" i="4"/>
  <c r="AP40" i="5"/>
  <c r="AG40" i="5"/>
  <c r="X40" i="5"/>
  <c r="O40" i="5"/>
  <c r="F40" i="5"/>
  <c r="AQ40" i="6"/>
  <c r="AA40" i="6"/>
  <c r="K40" i="6"/>
  <c r="AQ40" i="7"/>
  <c r="U40" i="7"/>
  <c r="AV40" i="8"/>
  <c r="AC40" i="8"/>
  <c r="G40" i="8"/>
  <c r="AH40" i="9"/>
  <c r="O40" i="9"/>
  <c r="AX40" i="4"/>
  <c r="AO40" i="4"/>
  <c r="AG40" i="4"/>
  <c r="Y40" i="4"/>
  <c r="Q40" i="4"/>
  <c r="I40" i="4"/>
  <c r="AX40" i="5"/>
  <c r="AO40" i="5"/>
  <c r="AF40" i="5"/>
  <c r="W40" i="5"/>
  <c r="N40" i="5"/>
  <c r="E40" i="5"/>
  <c r="AO40" i="6"/>
  <c r="Y40" i="6"/>
  <c r="I40" i="6"/>
  <c r="AL40" i="7"/>
  <c r="S40" i="7"/>
  <c r="AU40" i="8"/>
  <c r="X40" i="8"/>
  <c r="E40" i="8"/>
  <c r="AG40" i="9"/>
  <c r="J40" i="9"/>
  <c r="AV40" i="4"/>
  <c r="AN40" i="4"/>
  <c r="AF40" i="4"/>
  <c r="X40" i="4"/>
  <c r="P40" i="4"/>
  <c r="H40" i="4"/>
  <c r="AW40" i="5"/>
  <c r="AN40" i="5"/>
  <c r="AE40" i="5"/>
  <c r="V40" i="5"/>
  <c r="M40" i="5"/>
  <c r="D40" i="5"/>
  <c r="AN40" i="6"/>
  <c r="X40" i="6"/>
  <c r="H40" i="6"/>
  <c r="AK40" i="7"/>
  <c r="N40" i="7"/>
  <c r="AS40" i="8"/>
  <c r="W40" i="8"/>
  <c r="AX40" i="9"/>
  <c r="AE40" i="9"/>
  <c r="I40" i="9"/>
  <c r="AU40" i="4"/>
  <c r="AM40" i="4"/>
  <c r="AE40" i="4"/>
  <c r="W40" i="4"/>
  <c r="O40" i="4"/>
  <c r="G40" i="4"/>
  <c r="AV40" i="5"/>
  <c r="AM40" i="5"/>
  <c r="AD40" i="5"/>
  <c r="U40" i="5"/>
  <c r="L40" i="5"/>
  <c r="AJ40" i="6"/>
  <c r="T40" i="6"/>
  <c r="D40" i="6"/>
  <c r="AI40" i="7"/>
  <c r="M40" i="7"/>
  <c r="AN40" i="8"/>
  <c r="U40" i="8"/>
  <c r="AW40" i="9"/>
  <c r="Z40" i="9"/>
  <c r="G40" i="9"/>
  <c r="AS40" i="4"/>
  <c r="AK40" i="4"/>
  <c r="AC40" i="4"/>
  <c r="U40" i="4"/>
  <c r="M40" i="4"/>
  <c r="E40" i="4"/>
  <c r="AT40" i="5"/>
  <c r="AK40" i="5"/>
  <c r="AB40" i="5"/>
  <c r="R40" i="5"/>
  <c r="I40" i="5"/>
  <c r="AW40" i="6"/>
  <c r="AG40" i="6"/>
  <c r="Q40" i="6"/>
  <c r="AY40" i="7"/>
  <c r="AC40" i="7"/>
  <c r="F40" i="7"/>
  <c r="AK40" i="8"/>
  <c r="O40" i="8"/>
  <c r="AP40" i="9"/>
  <c r="W40" i="9"/>
  <c r="AX40" i="6"/>
  <c r="AP40" i="6"/>
  <c r="AH40" i="6"/>
  <c r="Z40" i="6"/>
  <c r="R40" i="6"/>
  <c r="J40" i="6"/>
  <c r="AR40" i="7"/>
  <c r="AJ40" i="7"/>
  <c r="AB40" i="7"/>
  <c r="T40" i="7"/>
  <c r="L40" i="7"/>
  <c r="D40" i="7"/>
  <c r="AT40" i="8"/>
  <c r="AL40" i="8"/>
  <c r="AD40" i="8"/>
  <c r="V40" i="8"/>
  <c r="N40" i="8"/>
  <c r="F40" i="8"/>
  <c r="AV40" i="9"/>
  <c r="AN40" i="9"/>
  <c r="AF40" i="9"/>
  <c r="X40" i="9"/>
  <c r="P40" i="9"/>
  <c r="H40" i="9"/>
  <c r="AX40" i="7"/>
  <c r="AP40" i="7"/>
  <c r="AH40" i="7"/>
  <c r="Z40" i="7"/>
  <c r="R40" i="7"/>
  <c r="J40" i="7"/>
  <c r="AR40" i="8"/>
  <c r="AJ40" i="8"/>
  <c r="AB40" i="8"/>
  <c r="T40" i="8"/>
  <c r="L40" i="8"/>
  <c r="D40" i="8"/>
  <c r="AT40" i="9"/>
  <c r="AL40" i="9"/>
  <c r="AD40" i="9"/>
  <c r="V40" i="9"/>
  <c r="N40" i="9"/>
  <c r="F40" i="9"/>
  <c r="AU40" i="6"/>
  <c r="AM40" i="6"/>
  <c r="AE40" i="6"/>
  <c r="W40" i="6"/>
  <c r="O40" i="6"/>
  <c r="G40" i="6"/>
  <c r="AW40" i="7"/>
  <c r="AO40" i="7"/>
  <c r="AG40" i="7"/>
  <c r="Y40" i="7"/>
  <c r="Q40" i="7"/>
  <c r="I40" i="7"/>
  <c r="AY40" i="8"/>
  <c r="AQ40" i="8"/>
  <c r="AI40" i="8"/>
  <c r="AA40" i="8"/>
  <c r="S40" i="8"/>
  <c r="K40" i="8"/>
  <c r="C40" i="8"/>
  <c r="AS40" i="9"/>
  <c r="AK40" i="9"/>
  <c r="AC40" i="9"/>
  <c r="U40" i="9"/>
  <c r="M40" i="9"/>
  <c r="E40" i="9"/>
  <c r="AT40" i="6"/>
  <c r="AL40" i="6"/>
  <c r="AD40" i="6"/>
  <c r="V40" i="6"/>
  <c r="N40" i="6"/>
  <c r="F40" i="6"/>
  <c r="AV40" i="7"/>
  <c r="AN40" i="7"/>
  <c r="AF40" i="7"/>
  <c r="X40" i="7"/>
  <c r="P40" i="7"/>
  <c r="H40" i="7"/>
  <c r="AX40" i="8"/>
  <c r="AP40" i="8"/>
  <c r="AH40" i="8"/>
  <c r="Z40" i="8"/>
  <c r="R40" i="8"/>
  <c r="J40" i="8"/>
  <c r="AR40" i="9"/>
  <c r="AJ40" i="9"/>
  <c r="AB40" i="9"/>
  <c r="T40" i="9"/>
  <c r="L40" i="9"/>
  <c r="D40" i="9"/>
  <c r="AW40" i="4"/>
  <c r="AY40" i="5"/>
  <c r="AQ40" i="5"/>
  <c r="AI40" i="5"/>
  <c r="AA40" i="5"/>
  <c r="S40" i="5"/>
  <c r="K40" i="5"/>
  <c r="C40" i="5"/>
  <c r="AS40" i="6"/>
  <c r="AK40" i="6"/>
  <c r="AC40" i="6"/>
  <c r="U40" i="6"/>
  <c r="M40" i="6"/>
  <c r="E40" i="6"/>
  <c r="AU40" i="7"/>
  <c r="AM40" i="7"/>
  <c r="AE40" i="7"/>
  <c r="W40" i="7"/>
  <c r="O40" i="7"/>
  <c r="G40" i="7"/>
  <c r="AW40" i="8"/>
  <c r="AO40" i="8"/>
  <c r="AG40" i="8"/>
  <c r="Y40" i="8"/>
  <c r="Q40" i="8"/>
  <c r="I40" i="8"/>
  <c r="AY40" i="9"/>
  <c r="AQ40" i="9"/>
  <c r="AI40" i="9"/>
  <c r="AA40" i="9"/>
  <c r="S40" i="9"/>
  <c r="K40" i="9"/>
  <c r="C40" i="9"/>
  <c r="AE30" i="24"/>
  <c r="AE57" i="24"/>
  <c r="AE50" i="24"/>
  <c r="AE44" i="24"/>
  <c r="AE25" i="24"/>
  <c r="AE18" i="24"/>
  <c r="AE12" i="24"/>
  <c r="AE54" i="24"/>
  <c r="AE48" i="24"/>
  <c r="AE29" i="24"/>
  <c r="AE22" i="24"/>
  <c r="AE16" i="24"/>
  <c r="AE41" i="24"/>
  <c r="AE34" i="24"/>
  <c r="AE28" i="24"/>
  <c r="AE9" i="24"/>
  <c r="AE52" i="24"/>
  <c r="AE33" i="24"/>
  <c r="AE26" i="24"/>
  <c r="AE20" i="24"/>
  <c r="AE45" i="24"/>
  <c r="AE38" i="24"/>
  <c r="AE32" i="24"/>
  <c r="AE13" i="24"/>
  <c r="AE55" i="24"/>
  <c r="AE51" i="24"/>
  <c r="AE47" i="24"/>
  <c r="AE43" i="24"/>
  <c r="AE39" i="24"/>
  <c r="AE35" i="24"/>
  <c r="AE31" i="24"/>
  <c r="AE27" i="24"/>
  <c r="AE23" i="24"/>
  <c r="AE19" i="24"/>
  <c r="AE15" i="24"/>
  <c r="AE11" i="24"/>
  <c r="AE8" i="24"/>
  <c r="AB8" i="24"/>
  <c r="C38" i="1"/>
  <c r="C39" i="1" s="1"/>
  <c r="C41" i="1" s="1"/>
  <c r="D38" i="1"/>
  <c r="D39" i="1" s="1"/>
  <c r="D41" i="1" s="1"/>
  <c r="E38" i="1"/>
  <c r="E39" i="1" s="1"/>
  <c r="E41" i="1" s="1"/>
  <c r="F38" i="1"/>
  <c r="F39" i="1" s="1"/>
  <c r="F41" i="1" s="1"/>
  <c r="G38" i="1"/>
  <c r="G39" i="1" s="1"/>
  <c r="G41" i="1" s="1"/>
  <c r="H38" i="1"/>
  <c r="H39" i="1" s="1"/>
  <c r="H41" i="1" s="1"/>
  <c r="I38" i="1"/>
  <c r="I39" i="1" s="1"/>
  <c r="I41" i="1" s="1"/>
  <c r="J38" i="1"/>
  <c r="J39" i="1" s="1"/>
  <c r="J41" i="1" s="1"/>
  <c r="K38" i="1"/>
  <c r="K39" i="1" s="1"/>
  <c r="K41" i="1" s="1"/>
  <c r="L38" i="1"/>
  <c r="L39" i="1" s="1"/>
  <c r="L41" i="1" s="1"/>
  <c r="M38" i="1"/>
  <c r="M39" i="1" s="1"/>
  <c r="M41" i="1" s="1"/>
  <c r="N38" i="1"/>
  <c r="N39" i="1" s="1"/>
  <c r="N41" i="1" s="1"/>
  <c r="O38" i="1"/>
  <c r="O39" i="1" s="1"/>
  <c r="O41" i="1" s="1"/>
  <c r="P38" i="1"/>
  <c r="P39" i="1" s="1"/>
  <c r="P41" i="1" s="1"/>
  <c r="Q38" i="1"/>
  <c r="Q39" i="1" s="1"/>
  <c r="Q41" i="1" s="1"/>
  <c r="R38" i="1"/>
  <c r="R39" i="1" s="1"/>
  <c r="R41" i="1" s="1"/>
  <c r="S38" i="1"/>
  <c r="S39" i="1" s="1"/>
  <c r="S41" i="1" s="1"/>
  <c r="T38" i="1"/>
  <c r="T39" i="1" s="1"/>
  <c r="T41" i="1" s="1"/>
  <c r="U38" i="1"/>
  <c r="U39" i="1" s="1"/>
  <c r="U41" i="1" s="1"/>
  <c r="V38" i="1"/>
  <c r="V39" i="1" s="1"/>
  <c r="V41" i="1" s="1"/>
  <c r="W38" i="1"/>
  <c r="W39" i="1" s="1"/>
  <c r="W41" i="1" s="1"/>
  <c r="X38" i="1"/>
  <c r="X39" i="1" s="1"/>
  <c r="X41" i="1" s="1"/>
  <c r="Y38" i="1"/>
  <c r="Y39" i="1" s="1"/>
  <c r="Y41" i="1" s="1"/>
  <c r="Z38" i="1"/>
  <c r="Z39" i="1" s="1"/>
  <c r="Z41" i="1" s="1"/>
  <c r="AA38" i="1"/>
  <c r="AA39" i="1" s="1"/>
  <c r="AA41" i="1" s="1"/>
  <c r="AB38" i="1"/>
  <c r="AB39" i="1" s="1"/>
  <c r="AB41" i="1" s="1"/>
  <c r="AC38" i="1"/>
  <c r="AC39" i="1" s="1"/>
  <c r="AC41" i="1" s="1"/>
  <c r="AD38" i="1"/>
  <c r="AD39" i="1" s="1"/>
  <c r="AD41" i="1" s="1"/>
  <c r="AE38" i="1"/>
  <c r="AE39" i="1" s="1"/>
  <c r="AE41" i="1" s="1"/>
  <c r="AF38" i="1"/>
  <c r="AF39" i="1" s="1"/>
  <c r="AF41" i="1" s="1"/>
  <c r="AG38" i="1"/>
  <c r="AG39" i="1" s="1"/>
  <c r="AG41" i="1" s="1"/>
  <c r="AH38" i="1"/>
  <c r="AH39" i="1" s="1"/>
  <c r="AH41" i="1" s="1"/>
  <c r="AI38" i="1"/>
  <c r="AI39" i="1" s="1"/>
  <c r="AI41" i="1" s="1"/>
  <c r="AJ38" i="1"/>
  <c r="AJ39" i="1" s="1"/>
  <c r="AJ41" i="1" s="1"/>
  <c r="AK38" i="1"/>
  <c r="AK39" i="1" s="1"/>
  <c r="AK41" i="1" s="1"/>
  <c r="AL38" i="1"/>
  <c r="AL39" i="1" s="1"/>
  <c r="AL41" i="1" s="1"/>
  <c r="AM38" i="1"/>
  <c r="AM39" i="1" s="1"/>
  <c r="AM41" i="1" s="1"/>
  <c r="AN38" i="1"/>
  <c r="AN39" i="1" s="1"/>
  <c r="AN41" i="1" s="1"/>
  <c r="AO38" i="1"/>
  <c r="AO39" i="1" s="1"/>
  <c r="AO41" i="1" s="1"/>
  <c r="AP38" i="1"/>
  <c r="AP39" i="1" s="1"/>
  <c r="AP41" i="1" s="1"/>
  <c r="AQ38" i="1"/>
  <c r="AQ39" i="1" s="1"/>
  <c r="AQ41" i="1" s="1"/>
  <c r="AR38" i="1"/>
  <c r="AR39" i="1" s="1"/>
  <c r="AR41" i="1" s="1"/>
  <c r="AS38" i="1"/>
  <c r="AS39" i="1" s="1"/>
  <c r="AS41" i="1" s="1"/>
  <c r="AT38" i="1"/>
  <c r="AT39" i="1" s="1"/>
  <c r="AT41" i="1" s="1"/>
  <c r="AU38" i="1"/>
  <c r="AU39" i="1" s="1"/>
  <c r="AU41" i="1" s="1"/>
  <c r="AV38" i="1"/>
  <c r="AV39" i="1" s="1"/>
  <c r="AV41" i="1" s="1"/>
  <c r="AW38" i="1"/>
  <c r="AW39" i="1" s="1"/>
  <c r="AW41" i="1" s="1"/>
  <c r="AX38" i="1"/>
  <c r="AX39" i="1" s="1"/>
  <c r="AX41" i="1" s="1"/>
  <c r="AY38" i="1"/>
  <c r="AY39" i="1" s="1"/>
  <c r="AY41" i="1" s="1"/>
  <c r="C38" i="2"/>
  <c r="C39" i="2" s="1"/>
  <c r="C41" i="2" s="1"/>
  <c r="D38" i="2"/>
  <c r="D39" i="2" s="1"/>
  <c r="D41" i="2" s="1"/>
  <c r="E38" i="2"/>
  <c r="E39" i="2" s="1"/>
  <c r="F38" i="2"/>
  <c r="F39" i="2" s="1"/>
  <c r="G38" i="2"/>
  <c r="G39" i="2" s="1"/>
  <c r="H38" i="2"/>
  <c r="H39" i="2" s="1"/>
  <c r="I38" i="2"/>
  <c r="I39" i="2" s="1"/>
  <c r="I41" i="2" s="1"/>
  <c r="J38" i="2"/>
  <c r="J39" i="2" s="1"/>
  <c r="K38" i="2"/>
  <c r="K39" i="2" s="1"/>
  <c r="K41" i="2" s="1"/>
  <c r="L38" i="2"/>
  <c r="L39" i="2" s="1"/>
  <c r="M38" i="2"/>
  <c r="M39" i="2" s="1"/>
  <c r="N38" i="2"/>
  <c r="N39" i="2" s="1"/>
  <c r="O38" i="2"/>
  <c r="O39" i="2" s="1"/>
  <c r="P38" i="2"/>
  <c r="P39" i="2" s="1"/>
  <c r="Q38" i="2"/>
  <c r="Q39" i="2" s="1"/>
  <c r="Q41" i="2" s="1"/>
  <c r="R38" i="2"/>
  <c r="R39" i="2" s="1"/>
  <c r="S38" i="2"/>
  <c r="S39" i="2" s="1"/>
  <c r="S41" i="2" s="1"/>
  <c r="T38" i="2"/>
  <c r="T39" i="2" s="1"/>
  <c r="T41" i="2" s="1"/>
  <c r="U38" i="2"/>
  <c r="U39" i="2" s="1"/>
  <c r="V38" i="2"/>
  <c r="V39" i="2" s="1"/>
  <c r="W38" i="2"/>
  <c r="W39" i="2" s="1"/>
  <c r="W41" i="2" s="1"/>
  <c r="X38" i="2"/>
  <c r="X39" i="2" s="1"/>
  <c r="X41" i="2" s="1"/>
  <c r="Y38" i="2"/>
  <c r="Y39" i="2" s="1"/>
  <c r="Y41" i="2" s="1"/>
  <c r="Z38" i="2"/>
  <c r="Z39" i="2" s="1"/>
  <c r="AA38" i="2"/>
  <c r="AA39" i="2" s="1"/>
  <c r="AA41" i="2" s="1"/>
  <c r="AB38" i="2"/>
  <c r="AB39" i="2" s="1"/>
  <c r="AB41" i="2" s="1"/>
  <c r="AC38" i="2"/>
  <c r="AC39" i="2" s="1"/>
  <c r="AD38" i="2"/>
  <c r="AD39" i="2" s="1"/>
  <c r="AE38" i="2"/>
  <c r="AE39" i="2" s="1"/>
  <c r="AF38" i="2"/>
  <c r="AF39" i="2" s="1"/>
  <c r="AG38" i="2"/>
  <c r="AG39" i="2" s="1"/>
  <c r="AG41" i="2" s="1"/>
  <c r="AH38" i="2"/>
  <c r="AH39" i="2" s="1"/>
  <c r="AH41" i="2" s="1"/>
  <c r="AI38" i="2"/>
  <c r="AI39" i="2" s="1"/>
  <c r="AI41" i="2" s="1"/>
  <c r="AJ38" i="2"/>
  <c r="AJ39" i="2" s="1"/>
  <c r="AK38" i="2"/>
  <c r="AK39" i="2" s="1"/>
  <c r="AL38" i="2"/>
  <c r="AL39" i="2" s="1"/>
  <c r="AM38" i="2"/>
  <c r="AM39" i="2" s="1"/>
  <c r="AN38" i="2"/>
  <c r="AN39" i="2" s="1"/>
  <c r="AN41" i="2" s="1"/>
  <c r="AO38" i="2"/>
  <c r="AO39" i="2" s="1"/>
  <c r="AO41" i="2" s="1"/>
  <c r="AP38" i="2"/>
  <c r="AP39" i="2" s="1"/>
  <c r="AQ38" i="2"/>
  <c r="AQ39" i="2" s="1"/>
  <c r="AQ41" i="2" s="1"/>
  <c r="AR38" i="2"/>
  <c r="AR39" i="2" s="1"/>
  <c r="AS38" i="2"/>
  <c r="AS39" i="2" s="1"/>
  <c r="AT38" i="2"/>
  <c r="AT39" i="2" s="1"/>
  <c r="AU38" i="2"/>
  <c r="AU39" i="2" s="1"/>
  <c r="AU41" i="2" s="1"/>
  <c r="AV38" i="2"/>
  <c r="AV39" i="2" s="1"/>
  <c r="AV41" i="2" s="1"/>
  <c r="AW38" i="2"/>
  <c r="AW39" i="2" s="1"/>
  <c r="AW41" i="2" s="1"/>
  <c r="AX38" i="2"/>
  <c r="AX39" i="2" s="1"/>
  <c r="AY38" i="2"/>
  <c r="AY39" i="2" s="1"/>
  <c r="AY41" i="2" s="1"/>
  <c r="C38" i="3"/>
  <c r="C39" i="3" s="1"/>
  <c r="C41" i="3" s="1"/>
  <c r="D38" i="3"/>
  <c r="D39" i="3" s="1"/>
  <c r="E38" i="3"/>
  <c r="E39" i="3" s="1"/>
  <c r="E41" i="3" s="1"/>
  <c r="F38" i="3"/>
  <c r="F39" i="3" s="1"/>
  <c r="G38" i="3"/>
  <c r="G39" i="3" s="1"/>
  <c r="H38" i="3"/>
  <c r="H39" i="3" s="1"/>
  <c r="I38" i="3"/>
  <c r="I39" i="3" s="1"/>
  <c r="I41" i="3" s="1"/>
  <c r="J38" i="3"/>
  <c r="J39" i="3" s="1"/>
  <c r="J41" i="3" s="1"/>
  <c r="K38" i="3"/>
  <c r="K39" i="3" s="1"/>
  <c r="K41" i="3" s="1"/>
  <c r="L38" i="3"/>
  <c r="L39" i="3" s="1"/>
  <c r="M38" i="3"/>
  <c r="M39" i="3" s="1"/>
  <c r="M41" i="3" s="1"/>
  <c r="N38" i="3"/>
  <c r="N39" i="3" s="1"/>
  <c r="O38" i="3"/>
  <c r="O39" i="3" s="1"/>
  <c r="P38" i="3"/>
  <c r="P39" i="3" s="1"/>
  <c r="Q38" i="3"/>
  <c r="Q39" i="3" s="1"/>
  <c r="R38" i="3"/>
  <c r="R39" i="3" s="1"/>
  <c r="S38" i="3"/>
  <c r="S39" i="3" s="1"/>
  <c r="S41" i="3" s="1"/>
  <c r="T38" i="3"/>
  <c r="T39" i="3" s="1"/>
  <c r="U38" i="3"/>
  <c r="U39" i="3" s="1"/>
  <c r="U41" i="3" s="1"/>
  <c r="V38" i="3"/>
  <c r="V39" i="3" s="1"/>
  <c r="W38" i="3"/>
  <c r="W39" i="3" s="1"/>
  <c r="X38" i="3"/>
  <c r="X39" i="3" s="1"/>
  <c r="X41" i="3" s="1"/>
  <c r="Y38" i="3"/>
  <c r="Y39" i="3" s="1"/>
  <c r="Y41" i="3" s="1"/>
  <c r="Z38" i="3"/>
  <c r="Z39" i="3" s="1"/>
  <c r="AA38" i="3"/>
  <c r="AA39" i="3" s="1"/>
  <c r="AA41" i="3" s="1"/>
  <c r="AB38" i="3"/>
  <c r="AB39" i="3" s="1"/>
  <c r="AC38" i="3"/>
  <c r="AC39" i="3" s="1"/>
  <c r="AC41" i="3" s="1"/>
  <c r="AD38" i="3"/>
  <c r="AD39" i="3" s="1"/>
  <c r="AE38" i="3"/>
  <c r="AE39" i="3" s="1"/>
  <c r="AF38" i="3"/>
  <c r="AF39" i="3" s="1"/>
  <c r="AG38" i="3"/>
  <c r="AG39" i="3" s="1"/>
  <c r="AH38" i="3"/>
  <c r="AH39" i="3" s="1"/>
  <c r="AI38" i="3"/>
  <c r="AI39" i="3" s="1"/>
  <c r="AI41" i="3" s="1"/>
  <c r="AJ38" i="3"/>
  <c r="AJ39" i="3" s="1"/>
  <c r="AK38" i="3"/>
  <c r="AK39" i="3" s="1"/>
  <c r="AK41" i="3" s="1"/>
  <c r="AL38" i="3"/>
  <c r="AL39" i="3" s="1"/>
  <c r="AM38" i="3"/>
  <c r="AM39" i="3" s="1"/>
  <c r="AM41" i="3" s="1"/>
  <c r="AN38" i="3"/>
  <c r="AN39" i="3" s="1"/>
  <c r="AO38" i="3"/>
  <c r="AO39" i="3" s="1"/>
  <c r="AP38" i="3"/>
  <c r="AP39" i="3" s="1"/>
  <c r="AQ38" i="3"/>
  <c r="AQ39" i="3" s="1"/>
  <c r="AQ41" i="3" s="1"/>
  <c r="AR38" i="3"/>
  <c r="AR39" i="3" s="1"/>
  <c r="AS38" i="3"/>
  <c r="AS39" i="3" s="1"/>
  <c r="AS41" i="3" s="1"/>
  <c r="AT38" i="3"/>
  <c r="AT39" i="3" s="1"/>
  <c r="AU38" i="3"/>
  <c r="AU39" i="3" s="1"/>
  <c r="AU41" i="3" s="1"/>
  <c r="AV38" i="3"/>
  <c r="AV39" i="3" s="1"/>
  <c r="AW38" i="3"/>
  <c r="AW39" i="3" s="1"/>
  <c r="AX38" i="3"/>
  <c r="AX39" i="3" s="1"/>
  <c r="AY38" i="3"/>
  <c r="AY39" i="3" s="1"/>
  <c r="AY41" i="3" s="1"/>
  <c r="C38" i="4"/>
  <c r="C39" i="4" s="1"/>
  <c r="D38" i="4"/>
  <c r="D39" i="4" s="1"/>
  <c r="E38" i="4"/>
  <c r="E39" i="4" s="1"/>
  <c r="F38" i="4"/>
  <c r="F39" i="4" s="1"/>
  <c r="F41" i="4" s="1"/>
  <c r="G38" i="4"/>
  <c r="G39" i="4" s="1"/>
  <c r="H38" i="4"/>
  <c r="H39" i="4" s="1"/>
  <c r="I38" i="4"/>
  <c r="I39" i="4" s="1"/>
  <c r="I41" i="4" s="1"/>
  <c r="J38" i="4"/>
  <c r="J39" i="4" s="1"/>
  <c r="K38" i="4"/>
  <c r="K39" i="4" s="1"/>
  <c r="L38" i="4"/>
  <c r="L39" i="4" s="1"/>
  <c r="M38" i="4"/>
  <c r="M39" i="4" s="1"/>
  <c r="N38" i="4"/>
  <c r="N39" i="4" s="1"/>
  <c r="O38" i="4"/>
  <c r="O39" i="4" s="1"/>
  <c r="P38" i="4"/>
  <c r="P39" i="4" s="1"/>
  <c r="Q38" i="4"/>
  <c r="Q39" i="4" s="1"/>
  <c r="Q41" i="4" s="1"/>
  <c r="R38" i="4"/>
  <c r="R39" i="4" s="1"/>
  <c r="R41" i="4" s="1"/>
  <c r="S38" i="4"/>
  <c r="S39" i="4" s="1"/>
  <c r="T38" i="4"/>
  <c r="T39" i="4" s="1"/>
  <c r="U38" i="4"/>
  <c r="U39" i="4" s="1"/>
  <c r="U41" i="4" s="1"/>
  <c r="V38" i="4"/>
  <c r="V39" i="4" s="1"/>
  <c r="V41" i="4" s="1"/>
  <c r="W38" i="4"/>
  <c r="W39" i="4" s="1"/>
  <c r="W41" i="4" s="1"/>
  <c r="X38" i="4"/>
  <c r="X39" i="4" s="1"/>
  <c r="Y38" i="4"/>
  <c r="Y39" i="4" s="1"/>
  <c r="Z38" i="4"/>
  <c r="Z39" i="4" s="1"/>
  <c r="AA38" i="4"/>
  <c r="AA39" i="4" s="1"/>
  <c r="AB38" i="4"/>
  <c r="AB39" i="4" s="1"/>
  <c r="AC38" i="4"/>
  <c r="AC39" i="4" s="1"/>
  <c r="AD38" i="4"/>
  <c r="AD39" i="4" s="1"/>
  <c r="AD41" i="4" s="1"/>
  <c r="AE38" i="4"/>
  <c r="AE39" i="4" s="1"/>
  <c r="AF38" i="4"/>
  <c r="AF39" i="4" s="1"/>
  <c r="AG38" i="4"/>
  <c r="AG39" i="4" s="1"/>
  <c r="AH38" i="4"/>
  <c r="AH39" i="4" s="1"/>
  <c r="AI38" i="4"/>
  <c r="AI39" i="4" s="1"/>
  <c r="AJ38" i="4"/>
  <c r="AJ39" i="4" s="1"/>
  <c r="AK38" i="4"/>
  <c r="AK39" i="4" s="1"/>
  <c r="AL38" i="4"/>
  <c r="AL39" i="4" s="1"/>
  <c r="AL41" i="4" s="1"/>
  <c r="AM38" i="4"/>
  <c r="AM39" i="4" s="1"/>
  <c r="AN38" i="4"/>
  <c r="AN39" i="4" s="1"/>
  <c r="AN41" i="4" s="1"/>
  <c r="AO38" i="4"/>
  <c r="AO39" i="4" s="1"/>
  <c r="AP38" i="4"/>
  <c r="AP39" i="4" s="1"/>
  <c r="AP41" i="4" s="1"/>
  <c r="AQ38" i="4"/>
  <c r="AQ39" i="4" s="1"/>
  <c r="AR38" i="4"/>
  <c r="AR39" i="4" s="1"/>
  <c r="AS38" i="4"/>
  <c r="AS39" i="4" s="1"/>
  <c r="AT38" i="4"/>
  <c r="AT39" i="4" s="1"/>
  <c r="AU38" i="4"/>
  <c r="AU39" i="4" s="1"/>
  <c r="AU41" i="4" s="1"/>
  <c r="AV38" i="4"/>
  <c r="AV39" i="4" s="1"/>
  <c r="AW38" i="4"/>
  <c r="AW39" i="4" s="1"/>
  <c r="AX38" i="4"/>
  <c r="AX39" i="4" s="1"/>
  <c r="AY38" i="4"/>
  <c r="AY39" i="4" s="1"/>
  <c r="C38" i="5"/>
  <c r="C39" i="5" s="1"/>
  <c r="D38" i="5"/>
  <c r="D39" i="5" s="1"/>
  <c r="E38" i="5"/>
  <c r="E39" i="5" s="1"/>
  <c r="F38" i="5"/>
  <c r="F39" i="5" s="1"/>
  <c r="G38" i="5"/>
  <c r="G39" i="5" s="1"/>
  <c r="H38" i="5"/>
  <c r="H39" i="5" s="1"/>
  <c r="H41" i="5" s="1"/>
  <c r="I38" i="5"/>
  <c r="I39" i="5" s="1"/>
  <c r="J38" i="5"/>
  <c r="J39" i="5" s="1"/>
  <c r="K38" i="5"/>
  <c r="K39" i="5" s="1"/>
  <c r="L38" i="5"/>
  <c r="L39" i="5" s="1"/>
  <c r="M38" i="5"/>
  <c r="M39" i="5" s="1"/>
  <c r="N38" i="5"/>
  <c r="N39" i="5" s="1"/>
  <c r="O38" i="5"/>
  <c r="O39" i="5" s="1"/>
  <c r="O41" i="5" s="1"/>
  <c r="P38" i="5"/>
  <c r="P39" i="5" s="1"/>
  <c r="P41" i="5" s="1"/>
  <c r="Q38" i="5"/>
  <c r="Q39" i="5" s="1"/>
  <c r="Q41" i="5" s="1"/>
  <c r="R38" i="5"/>
  <c r="R39" i="5" s="1"/>
  <c r="S38" i="5"/>
  <c r="S39" i="5" s="1"/>
  <c r="T38" i="5"/>
  <c r="T39" i="5" s="1"/>
  <c r="U38" i="5"/>
  <c r="U39" i="5" s="1"/>
  <c r="V38" i="5"/>
  <c r="V39" i="5" s="1"/>
  <c r="V41" i="5" s="1"/>
  <c r="W38" i="5"/>
  <c r="W39" i="5" s="1"/>
  <c r="X38" i="5"/>
  <c r="X39" i="5" s="1"/>
  <c r="Y38" i="5"/>
  <c r="Y39" i="5" s="1"/>
  <c r="Z38" i="5"/>
  <c r="Z39" i="5" s="1"/>
  <c r="AA38" i="5"/>
  <c r="AA39" i="5" s="1"/>
  <c r="AB38" i="5"/>
  <c r="AB39" i="5" s="1"/>
  <c r="AC38" i="5"/>
  <c r="AC39" i="5" s="1"/>
  <c r="AC41" i="5" s="1"/>
  <c r="AD38" i="5"/>
  <c r="AD39" i="5" s="1"/>
  <c r="AE38" i="5"/>
  <c r="AE39" i="5" s="1"/>
  <c r="AF38" i="5"/>
  <c r="AF39" i="5" s="1"/>
  <c r="AG38" i="5"/>
  <c r="AG39" i="5" s="1"/>
  <c r="AG41" i="5" s="1"/>
  <c r="AH38" i="5"/>
  <c r="AH39" i="5" s="1"/>
  <c r="AI38" i="5"/>
  <c r="AI39" i="5" s="1"/>
  <c r="AJ38" i="5"/>
  <c r="AJ39" i="5" s="1"/>
  <c r="AK38" i="5"/>
  <c r="AK39" i="5" s="1"/>
  <c r="AL38" i="5"/>
  <c r="AL39" i="5" s="1"/>
  <c r="AM38" i="5"/>
  <c r="AM39" i="5" s="1"/>
  <c r="AN38" i="5"/>
  <c r="AN39" i="5" s="1"/>
  <c r="AO38" i="5"/>
  <c r="AO39" i="5" s="1"/>
  <c r="AO41" i="5" s="1"/>
  <c r="AP38" i="5"/>
  <c r="AP39" i="5" s="1"/>
  <c r="AQ38" i="5"/>
  <c r="AQ39" i="5" s="1"/>
  <c r="AR38" i="5"/>
  <c r="AR39" i="5" s="1"/>
  <c r="AR41" i="5" s="1"/>
  <c r="AS38" i="5"/>
  <c r="AS39" i="5" s="1"/>
  <c r="AS41" i="5" s="1"/>
  <c r="AT38" i="5"/>
  <c r="AT39" i="5" s="1"/>
  <c r="AT41" i="5" s="1"/>
  <c r="AU38" i="5"/>
  <c r="AU39" i="5" s="1"/>
  <c r="AV38" i="5"/>
  <c r="AV39" i="5" s="1"/>
  <c r="AW38" i="5"/>
  <c r="AW39" i="5" s="1"/>
  <c r="AX38" i="5"/>
  <c r="AX39" i="5" s="1"/>
  <c r="AY38" i="5"/>
  <c r="AY39" i="5" s="1"/>
  <c r="C38" i="6"/>
  <c r="C39" i="6" s="1"/>
  <c r="C41" i="6" s="1"/>
  <c r="D38" i="6"/>
  <c r="D39" i="6" s="1"/>
  <c r="E38" i="6"/>
  <c r="E39" i="6" s="1"/>
  <c r="F38" i="6"/>
  <c r="F39" i="6" s="1"/>
  <c r="G38" i="6"/>
  <c r="G39" i="6" s="1"/>
  <c r="G41" i="6" s="1"/>
  <c r="H38" i="6"/>
  <c r="H39" i="6" s="1"/>
  <c r="H41" i="6" s="1"/>
  <c r="I38" i="6"/>
  <c r="I39" i="6" s="1"/>
  <c r="J38" i="6"/>
  <c r="J39" i="6" s="1"/>
  <c r="K38" i="6"/>
  <c r="K39" i="6" s="1"/>
  <c r="L38" i="6"/>
  <c r="L39" i="6" s="1"/>
  <c r="M38" i="6"/>
  <c r="M39" i="6" s="1"/>
  <c r="M41" i="6" s="1"/>
  <c r="N38" i="6"/>
  <c r="N39" i="6" s="1"/>
  <c r="O38" i="6"/>
  <c r="O39" i="6" s="1"/>
  <c r="O41" i="6" s="1"/>
  <c r="P38" i="6"/>
  <c r="P39" i="6" s="1"/>
  <c r="P41" i="6" s="1"/>
  <c r="Q38" i="6"/>
  <c r="Q39" i="6" s="1"/>
  <c r="R38" i="6"/>
  <c r="R39" i="6" s="1"/>
  <c r="S38" i="6"/>
  <c r="S39" i="6" s="1"/>
  <c r="S41" i="6" s="1"/>
  <c r="T38" i="6"/>
  <c r="T39" i="6" s="1"/>
  <c r="U38" i="6"/>
  <c r="U39" i="6" s="1"/>
  <c r="U41" i="6" s="1"/>
  <c r="V38" i="6"/>
  <c r="V39" i="6" s="1"/>
  <c r="W38" i="6"/>
  <c r="W39" i="6" s="1"/>
  <c r="X38" i="6"/>
  <c r="X39" i="6" s="1"/>
  <c r="Y38" i="6"/>
  <c r="Y39" i="6" s="1"/>
  <c r="Z38" i="6"/>
  <c r="Z39" i="6" s="1"/>
  <c r="AA38" i="6"/>
  <c r="AA39" i="6" s="1"/>
  <c r="AA41" i="6" s="1"/>
  <c r="AB38" i="6"/>
  <c r="AB39" i="6" s="1"/>
  <c r="AC38" i="6"/>
  <c r="AC39" i="6" s="1"/>
  <c r="AD38" i="6"/>
  <c r="AD39" i="6" s="1"/>
  <c r="AE38" i="6"/>
  <c r="AE39" i="6" s="1"/>
  <c r="AF38" i="6"/>
  <c r="AF39" i="6" s="1"/>
  <c r="AG38" i="6"/>
  <c r="AG39" i="6" s="1"/>
  <c r="AH38" i="6"/>
  <c r="AH39" i="6" s="1"/>
  <c r="AI38" i="6"/>
  <c r="AI39" i="6" s="1"/>
  <c r="AI41" i="6" s="1"/>
  <c r="AJ38" i="6"/>
  <c r="AJ39" i="6" s="1"/>
  <c r="AJ41" i="6" s="1"/>
  <c r="AK38" i="6"/>
  <c r="AK39" i="6" s="1"/>
  <c r="AL38" i="6"/>
  <c r="AL39" i="6" s="1"/>
  <c r="AM38" i="6"/>
  <c r="AM39" i="6" s="1"/>
  <c r="AN38" i="6"/>
  <c r="AN39" i="6" s="1"/>
  <c r="AN41" i="6" s="1"/>
  <c r="AO38" i="6"/>
  <c r="AO39" i="6" s="1"/>
  <c r="AP38" i="6"/>
  <c r="AP39" i="6" s="1"/>
  <c r="AQ38" i="6"/>
  <c r="AQ39" i="6" s="1"/>
  <c r="AR38" i="6"/>
  <c r="AR39" i="6" s="1"/>
  <c r="AS38" i="6"/>
  <c r="AS39" i="6" s="1"/>
  <c r="AT38" i="6"/>
  <c r="AT39" i="6" s="1"/>
  <c r="AU38" i="6"/>
  <c r="AU39" i="6" s="1"/>
  <c r="AV38" i="6"/>
  <c r="AV39" i="6" s="1"/>
  <c r="AV41" i="6" s="1"/>
  <c r="AW38" i="6"/>
  <c r="AW39" i="6" s="1"/>
  <c r="AX38" i="6"/>
  <c r="AX39" i="6" s="1"/>
  <c r="AY38" i="6"/>
  <c r="AY39" i="6" s="1"/>
  <c r="C38" i="7"/>
  <c r="C39" i="7" s="1"/>
  <c r="C41" i="7" s="1"/>
  <c r="D38" i="7"/>
  <c r="D39" i="7" s="1"/>
  <c r="E38" i="7"/>
  <c r="E39" i="7" s="1"/>
  <c r="F38" i="7"/>
  <c r="F39" i="7" s="1"/>
  <c r="G38" i="7"/>
  <c r="G39" i="7" s="1"/>
  <c r="G41" i="7" s="1"/>
  <c r="H38" i="7"/>
  <c r="H39" i="7" s="1"/>
  <c r="I38" i="7"/>
  <c r="I39" i="7" s="1"/>
  <c r="J38" i="7"/>
  <c r="J39" i="7" s="1"/>
  <c r="J41" i="7" s="1"/>
  <c r="K38" i="7"/>
  <c r="K39" i="7" s="1"/>
  <c r="L38" i="7"/>
  <c r="L39" i="7" s="1"/>
  <c r="M38" i="7"/>
  <c r="M39" i="7" s="1"/>
  <c r="N38" i="7"/>
  <c r="N39" i="7" s="1"/>
  <c r="O38" i="7"/>
  <c r="O39" i="7" s="1"/>
  <c r="P38" i="7"/>
  <c r="P39" i="7" s="1"/>
  <c r="Q38" i="7"/>
  <c r="Q39" i="7" s="1"/>
  <c r="R38" i="7"/>
  <c r="R39" i="7" s="1"/>
  <c r="S38" i="7"/>
  <c r="S39" i="7" s="1"/>
  <c r="T38" i="7"/>
  <c r="T39" i="7" s="1"/>
  <c r="T41" i="7" s="1"/>
  <c r="U38" i="7"/>
  <c r="U39" i="7" s="1"/>
  <c r="V38" i="7"/>
  <c r="V39" i="7" s="1"/>
  <c r="W38" i="7"/>
  <c r="W39" i="7" s="1"/>
  <c r="X38" i="7"/>
  <c r="X39" i="7" s="1"/>
  <c r="Y38" i="7"/>
  <c r="Y39" i="7" s="1"/>
  <c r="Z38" i="7"/>
  <c r="Z39" i="7" s="1"/>
  <c r="AA38" i="7"/>
  <c r="AB38" i="7"/>
  <c r="AB39" i="7" s="1"/>
  <c r="AC38" i="7"/>
  <c r="AC39" i="7" s="1"/>
  <c r="AD38" i="7"/>
  <c r="AD39" i="7" s="1"/>
  <c r="AE38" i="7"/>
  <c r="AE39" i="7" s="1"/>
  <c r="AF38" i="7"/>
  <c r="AF39" i="7" s="1"/>
  <c r="AG38" i="7"/>
  <c r="AG39" i="7" s="1"/>
  <c r="AH38" i="7"/>
  <c r="AH39" i="7" s="1"/>
  <c r="AI38" i="7"/>
  <c r="AI39" i="7" s="1"/>
  <c r="AJ38" i="7"/>
  <c r="AJ39" i="7" s="1"/>
  <c r="AK38" i="7"/>
  <c r="AK39" i="7" s="1"/>
  <c r="AL38" i="7"/>
  <c r="AL39" i="7" s="1"/>
  <c r="AL41" i="7" s="1"/>
  <c r="AM38" i="7"/>
  <c r="AM39" i="7" s="1"/>
  <c r="AN38" i="7"/>
  <c r="AN39" i="7" s="1"/>
  <c r="AO38" i="7"/>
  <c r="AO39" i="7" s="1"/>
  <c r="AP38" i="7"/>
  <c r="AP39" i="7" s="1"/>
  <c r="AP41" i="7" s="1"/>
  <c r="AQ38" i="7"/>
  <c r="AQ39" i="7" s="1"/>
  <c r="AR38" i="7"/>
  <c r="AR39" i="7" s="1"/>
  <c r="AS38" i="7"/>
  <c r="AS39" i="7" s="1"/>
  <c r="AT38" i="7"/>
  <c r="AT39" i="7" s="1"/>
  <c r="AU38" i="7"/>
  <c r="AU39" i="7" s="1"/>
  <c r="AU41" i="7" s="1"/>
  <c r="AV38" i="7"/>
  <c r="AV39" i="7" s="1"/>
  <c r="AW38" i="7"/>
  <c r="AW39" i="7" s="1"/>
  <c r="AX38" i="7"/>
  <c r="AX39" i="7" s="1"/>
  <c r="AY38" i="7"/>
  <c r="AY39" i="7" s="1"/>
  <c r="AY41" i="7" s="1"/>
  <c r="C38" i="8"/>
  <c r="C39" i="8" s="1"/>
  <c r="D38" i="8"/>
  <c r="D39" i="8" s="1"/>
  <c r="E38" i="8"/>
  <c r="E39" i="8" s="1"/>
  <c r="F38" i="8"/>
  <c r="F39" i="8" s="1"/>
  <c r="F41" i="8" s="1"/>
  <c r="G38" i="8"/>
  <c r="G39" i="8" s="1"/>
  <c r="H38" i="8"/>
  <c r="H39" i="8" s="1"/>
  <c r="I38" i="8"/>
  <c r="I39" i="8" s="1"/>
  <c r="J38" i="8"/>
  <c r="J39" i="8" s="1"/>
  <c r="K38" i="8"/>
  <c r="K39" i="8" s="1"/>
  <c r="L38" i="8"/>
  <c r="L39" i="8" s="1"/>
  <c r="M38" i="8"/>
  <c r="M39" i="8" s="1"/>
  <c r="N38" i="8"/>
  <c r="N39" i="8" s="1"/>
  <c r="O38" i="8"/>
  <c r="O39" i="8" s="1"/>
  <c r="P38" i="8"/>
  <c r="P39" i="8" s="1"/>
  <c r="P41" i="8" s="1"/>
  <c r="Q38" i="8"/>
  <c r="Q39" i="8" s="1"/>
  <c r="R38" i="8"/>
  <c r="R39" i="8" s="1"/>
  <c r="S38" i="8"/>
  <c r="S39" i="8" s="1"/>
  <c r="T38" i="8"/>
  <c r="T39" i="8" s="1"/>
  <c r="T41" i="8" s="1"/>
  <c r="U38" i="8"/>
  <c r="U39" i="8" s="1"/>
  <c r="V38" i="8"/>
  <c r="V39" i="8" s="1"/>
  <c r="W38" i="8"/>
  <c r="W39" i="8" s="1"/>
  <c r="X38" i="8"/>
  <c r="X39" i="8" s="1"/>
  <c r="Y38" i="8"/>
  <c r="Y39" i="8" s="1"/>
  <c r="Z38" i="8"/>
  <c r="Z39" i="8" s="1"/>
  <c r="AA38" i="8"/>
  <c r="AA39" i="8" s="1"/>
  <c r="AA41" i="8" s="1"/>
  <c r="AB38" i="8"/>
  <c r="AB39" i="8" s="1"/>
  <c r="AC38" i="8"/>
  <c r="AC39" i="8" s="1"/>
  <c r="AC41" i="8" s="1"/>
  <c r="AD38" i="8"/>
  <c r="AD39" i="8" s="1"/>
  <c r="AE38" i="8"/>
  <c r="AE39" i="8" s="1"/>
  <c r="AF38" i="8"/>
  <c r="AF39" i="8" s="1"/>
  <c r="AG38" i="8"/>
  <c r="AG39" i="8" s="1"/>
  <c r="AH38" i="8"/>
  <c r="AH39" i="8" s="1"/>
  <c r="AH41" i="8" s="1"/>
  <c r="AI38" i="8"/>
  <c r="AI39" i="8" s="1"/>
  <c r="AJ38" i="8"/>
  <c r="AJ39" i="8" s="1"/>
  <c r="AJ41" i="8" s="1"/>
  <c r="AK38" i="8"/>
  <c r="AK39" i="8" s="1"/>
  <c r="AL38" i="8"/>
  <c r="AL39" i="8" s="1"/>
  <c r="AL41" i="8" s="1"/>
  <c r="AM38" i="8"/>
  <c r="AM39" i="8" s="1"/>
  <c r="AM41" i="8" s="1"/>
  <c r="AN38" i="8"/>
  <c r="AN39" i="8" s="1"/>
  <c r="AN41" i="8" s="1"/>
  <c r="AO38" i="8"/>
  <c r="AO39" i="8" s="1"/>
  <c r="AP38" i="8"/>
  <c r="AP39" i="8" s="1"/>
  <c r="AP41" i="8" s="1"/>
  <c r="AQ38" i="8"/>
  <c r="AQ39" i="8" s="1"/>
  <c r="AQ41" i="8" s="1"/>
  <c r="AR38" i="8"/>
  <c r="AR39" i="8" s="1"/>
  <c r="AR41" i="8" s="1"/>
  <c r="AS38" i="8"/>
  <c r="AS39" i="8" s="1"/>
  <c r="AS41" i="8" s="1"/>
  <c r="AT38" i="8"/>
  <c r="AT39" i="8" s="1"/>
  <c r="AU38" i="8"/>
  <c r="AU39" i="8" s="1"/>
  <c r="AV38" i="8"/>
  <c r="AV39" i="8" s="1"/>
  <c r="AW38" i="8"/>
  <c r="AW39" i="8" s="1"/>
  <c r="AX38" i="8"/>
  <c r="AX39" i="8" s="1"/>
  <c r="AX41" i="8" s="1"/>
  <c r="AY38" i="8"/>
  <c r="AY39" i="8" s="1"/>
  <c r="AY41" i="8" s="1"/>
  <c r="C38" i="9"/>
  <c r="C39" i="9" s="1"/>
  <c r="D38" i="9"/>
  <c r="D39" i="9" s="1"/>
  <c r="E38" i="9"/>
  <c r="E39" i="9" s="1"/>
  <c r="F38" i="9"/>
  <c r="F39" i="9" s="1"/>
  <c r="G38" i="9"/>
  <c r="G39" i="9" s="1"/>
  <c r="H38" i="9"/>
  <c r="H39" i="9" s="1"/>
  <c r="I38" i="9"/>
  <c r="I39" i="9" s="1"/>
  <c r="J38" i="9"/>
  <c r="J39" i="9" s="1"/>
  <c r="K38" i="9"/>
  <c r="K39" i="9" s="1"/>
  <c r="L38" i="9"/>
  <c r="L39" i="9" s="1"/>
  <c r="L41" i="9" s="1"/>
  <c r="M38" i="9"/>
  <c r="M39" i="9" s="1"/>
  <c r="M41" i="9" s="1"/>
  <c r="N38" i="9"/>
  <c r="N39" i="9" s="1"/>
  <c r="O38" i="9"/>
  <c r="O39" i="9" s="1"/>
  <c r="P38" i="9"/>
  <c r="P39" i="9" s="1"/>
  <c r="Q38" i="9"/>
  <c r="Q39" i="9" s="1"/>
  <c r="R38" i="9"/>
  <c r="R39" i="9" s="1"/>
  <c r="R41" i="9" s="1"/>
  <c r="S38" i="9"/>
  <c r="S39" i="9" s="1"/>
  <c r="S41" i="9" s="1"/>
  <c r="T38" i="9"/>
  <c r="T39" i="9" s="1"/>
  <c r="U38" i="9"/>
  <c r="U39" i="9" s="1"/>
  <c r="V38" i="9"/>
  <c r="V39" i="9" s="1"/>
  <c r="W38" i="9"/>
  <c r="W39" i="9" s="1"/>
  <c r="X38" i="9"/>
  <c r="X39" i="9" s="1"/>
  <c r="X41" i="9" s="1"/>
  <c r="Y38" i="9"/>
  <c r="Y39" i="9" s="1"/>
  <c r="Z38" i="9"/>
  <c r="Z39" i="9" s="1"/>
  <c r="Z41" i="9" s="1"/>
  <c r="AA38" i="9"/>
  <c r="AA39" i="9" s="1"/>
  <c r="AB38" i="9"/>
  <c r="AB39" i="9" s="1"/>
  <c r="AB41" i="9" s="1"/>
  <c r="AC38" i="9"/>
  <c r="AC39" i="9" s="1"/>
  <c r="AC41" i="9" s="1"/>
  <c r="AD38" i="9"/>
  <c r="AD39" i="9" s="1"/>
  <c r="AE38" i="9"/>
  <c r="AE39" i="9" s="1"/>
  <c r="AF38" i="9"/>
  <c r="AF39" i="9" s="1"/>
  <c r="AG38" i="9"/>
  <c r="AG39" i="9" s="1"/>
  <c r="AG41" i="9" s="1"/>
  <c r="AH38" i="9"/>
  <c r="AH39" i="9" s="1"/>
  <c r="AI38" i="9"/>
  <c r="AI39" i="9" s="1"/>
  <c r="AJ38" i="9"/>
  <c r="AJ39" i="9" s="1"/>
  <c r="AJ41" i="9" s="1"/>
  <c r="AK38" i="9"/>
  <c r="AK39" i="9" s="1"/>
  <c r="AK41" i="9" s="1"/>
  <c r="AL38" i="9"/>
  <c r="AL39" i="9" s="1"/>
  <c r="AM38" i="9"/>
  <c r="AM39" i="9" s="1"/>
  <c r="AN38" i="9"/>
  <c r="AN39" i="9" s="1"/>
  <c r="AO38" i="9"/>
  <c r="AO39" i="9" s="1"/>
  <c r="AO41" i="9" s="1"/>
  <c r="AP38" i="9"/>
  <c r="AP39" i="9" s="1"/>
  <c r="AQ38" i="9"/>
  <c r="AQ39" i="9" s="1"/>
  <c r="AR38" i="9"/>
  <c r="AR39" i="9" s="1"/>
  <c r="AS38" i="9"/>
  <c r="AS39" i="9" s="1"/>
  <c r="AT38" i="9"/>
  <c r="AT39" i="9" s="1"/>
  <c r="AU38" i="9"/>
  <c r="AU39" i="9" s="1"/>
  <c r="AV38" i="9"/>
  <c r="AV39" i="9" s="1"/>
  <c r="AW38" i="9"/>
  <c r="AW39" i="9" s="1"/>
  <c r="AW41" i="9" s="1"/>
  <c r="AX38" i="9"/>
  <c r="AX39" i="9" s="1"/>
  <c r="AY38" i="9"/>
  <c r="AY39" i="9" s="1"/>
  <c r="C38" i="10"/>
  <c r="C39" i="10" s="1"/>
  <c r="C41" i="10" s="1"/>
  <c r="D38" i="10"/>
  <c r="D39" i="10" s="1"/>
  <c r="D41" i="10" s="1"/>
  <c r="E38" i="10"/>
  <c r="E39" i="10" s="1"/>
  <c r="E41" i="10" s="1"/>
  <c r="F38" i="10"/>
  <c r="F39" i="10" s="1"/>
  <c r="F41" i="10" s="1"/>
  <c r="G38" i="10"/>
  <c r="G39" i="10" s="1"/>
  <c r="G41" i="10" s="1"/>
  <c r="H38" i="10"/>
  <c r="H39" i="10" s="1"/>
  <c r="H41" i="10" s="1"/>
  <c r="I38" i="10"/>
  <c r="I39" i="10" s="1"/>
  <c r="I41" i="10" s="1"/>
  <c r="J38" i="10"/>
  <c r="J39" i="10" s="1"/>
  <c r="J41" i="10" s="1"/>
  <c r="K38" i="10"/>
  <c r="K39" i="10" s="1"/>
  <c r="K41" i="10" s="1"/>
  <c r="L38" i="10"/>
  <c r="L39" i="10" s="1"/>
  <c r="L41" i="10" s="1"/>
  <c r="M38" i="10"/>
  <c r="M39" i="10" s="1"/>
  <c r="M41" i="10" s="1"/>
  <c r="N38" i="10"/>
  <c r="N39" i="10" s="1"/>
  <c r="N41" i="10" s="1"/>
  <c r="O38" i="10"/>
  <c r="O39" i="10" s="1"/>
  <c r="O41" i="10" s="1"/>
  <c r="P38" i="10"/>
  <c r="P39" i="10" s="1"/>
  <c r="P41" i="10" s="1"/>
  <c r="Q38" i="10"/>
  <c r="Q39" i="10" s="1"/>
  <c r="Q41" i="10" s="1"/>
  <c r="R38" i="10"/>
  <c r="R39" i="10" s="1"/>
  <c r="R41" i="10" s="1"/>
  <c r="S38" i="10"/>
  <c r="S39" i="10" s="1"/>
  <c r="S41" i="10" s="1"/>
  <c r="T38" i="10"/>
  <c r="T39" i="10" s="1"/>
  <c r="T41" i="10" s="1"/>
  <c r="U38" i="10"/>
  <c r="U39" i="10" s="1"/>
  <c r="U41" i="10" s="1"/>
  <c r="V38" i="10"/>
  <c r="V39" i="10" s="1"/>
  <c r="V41" i="10" s="1"/>
  <c r="W38" i="10"/>
  <c r="W39" i="10" s="1"/>
  <c r="W41" i="10" s="1"/>
  <c r="X38" i="10"/>
  <c r="X39" i="10" s="1"/>
  <c r="X41" i="10" s="1"/>
  <c r="Y38" i="10"/>
  <c r="Y39" i="10" s="1"/>
  <c r="Y41" i="10" s="1"/>
  <c r="Z38" i="10"/>
  <c r="Z39" i="10" s="1"/>
  <c r="Z41" i="10" s="1"/>
  <c r="AA38" i="10"/>
  <c r="AA39" i="10" s="1"/>
  <c r="AA41" i="10" s="1"/>
  <c r="AB38" i="10"/>
  <c r="AB39" i="10" s="1"/>
  <c r="AB41" i="10" s="1"/>
  <c r="AC38" i="10"/>
  <c r="AC39" i="10" s="1"/>
  <c r="AC41" i="10" s="1"/>
  <c r="AD38" i="10"/>
  <c r="AD39" i="10" s="1"/>
  <c r="AD41" i="10" s="1"/>
  <c r="AE38" i="10"/>
  <c r="AE39" i="10" s="1"/>
  <c r="AE41" i="10" s="1"/>
  <c r="AF38" i="10"/>
  <c r="AF39" i="10" s="1"/>
  <c r="AF41" i="10" s="1"/>
  <c r="AG38" i="10"/>
  <c r="AG39" i="10" s="1"/>
  <c r="AG41" i="10" s="1"/>
  <c r="AH38" i="10"/>
  <c r="AH39" i="10" s="1"/>
  <c r="AH41" i="10" s="1"/>
  <c r="AI38" i="10"/>
  <c r="AI39" i="10" s="1"/>
  <c r="AI41" i="10" s="1"/>
  <c r="AJ38" i="10"/>
  <c r="AJ39" i="10" s="1"/>
  <c r="AJ41" i="10" s="1"/>
  <c r="AK38" i="10"/>
  <c r="AK39" i="10" s="1"/>
  <c r="AK41" i="10" s="1"/>
  <c r="AL38" i="10"/>
  <c r="AL39" i="10" s="1"/>
  <c r="AL41" i="10" s="1"/>
  <c r="AM38" i="10"/>
  <c r="AM39" i="10" s="1"/>
  <c r="AM41" i="10" s="1"/>
  <c r="AN38" i="10"/>
  <c r="AN39" i="10" s="1"/>
  <c r="AN41" i="10" s="1"/>
  <c r="AO38" i="10"/>
  <c r="AO39" i="10" s="1"/>
  <c r="AO41" i="10" s="1"/>
  <c r="AP38" i="10"/>
  <c r="AP39" i="10" s="1"/>
  <c r="AP41" i="10" s="1"/>
  <c r="AQ38" i="10"/>
  <c r="AQ39" i="10" s="1"/>
  <c r="AQ41" i="10" s="1"/>
  <c r="AR38" i="10"/>
  <c r="AR39" i="10" s="1"/>
  <c r="AR41" i="10" s="1"/>
  <c r="AS38" i="10"/>
  <c r="AS39" i="10" s="1"/>
  <c r="AS41" i="10" s="1"/>
  <c r="AT38" i="10"/>
  <c r="AT39" i="10" s="1"/>
  <c r="AT41" i="10" s="1"/>
  <c r="AU38" i="10"/>
  <c r="AU39" i="10" s="1"/>
  <c r="AU41" i="10" s="1"/>
  <c r="AV38" i="10"/>
  <c r="AV39" i="10" s="1"/>
  <c r="AV41" i="10" s="1"/>
  <c r="AW38" i="10"/>
  <c r="AW39" i="10" s="1"/>
  <c r="AW41" i="10" s="1"/>
  <c r="AX38" i="10"/>
  <c r="AX39" i="10" s="1"/>
  <c r="AX41" i="10" s="1"/>
  <c r="AY38" i="10"/>
  <c r="AY39" i="10" s="1"/>
  <c r="AY41" i="10" s="1"/>
  <c r="AO41" i="6" l="1"/>
  <c r="AD41" i="5"/>
  <c r="AR41" i="2"/>
  <c r="N41" i="6"/>
  <c r="AW41" i="6"/>
  <c r="AN41" i="3"/>
  <c r="AI41" i="9"/>
  <c r="V41" i="8"/>
  <c r="H41" i="9"/>
  <c r="Z41" i="3"/>
  <c r="AM41" i="2"/>
  <c r="AW41" i="5"/>
  <c r="AQ41" i="9"/>
  <c r="AF41" i="8"/>
  <c r="V41" i="6"/>
  <c r="AI41" i="5"/>
  <c r="AX41" i="2"/>
  <c r="AW41" i="8"/>
  <c r="F41" i="3"/>
  <c r="AU41" i="9"/>
  <c r="AP41" i="9"/>
  <c r="AD41" i="9"/>
  <c r="M41" i="2"/>
  <c r="AH41" i="3"/>
  <c r="AG41" i="3"/>
  <c r="AV41" i="3"/>
  <c r="N41" i="3"/>
  <c r="AJ41" i="3"/>
  <c r="AJ41" i="7"/>
  <c r="AD41" i="7"/>
  <c r="AS41" i="7"/>
  <c r="H41" i="7"/>
  <c r="N41" i="8"/>
  <c r="Z41" i="4"/>
  <c r="L41" i="2"/>
  <c r="U41" i="9"/>
  <c r="O41" i="7"/>
  <c r="Y41" i="5"/>
  <c r="AR41" i="9"/>
  <c r="T41" i="9"/>
  <c r="N41" i="7"/>
  <c r="R41" i="3"/>
  <c r="AY41" i="9"/>
  <c r="AA41" i="9"/>
  <c r="AB41" i="8"/>
  <c r="F41" i="6"/>
  <c r="AE41" i="5"/>
  <c r="AV41" i="4"/>
  <c r="Q41" i="3"/>
  <c r="AP41" i="2"/>
  <c r="AH41" i="9"/>
  <c r="AI41" i="8"/>
  <c r="AB41" i="7"/>
  <c r="AC41" i="6"/>
  <c r="E41" i="6"/>
  <c r="AE41" i="4"/>
  <c r="AF41" i="3"/>
  <c r="AO41" i="8"/>
  <c r="AX41" i="7"/>
  <c r="AQ41" i="6"/>
  <c r="L41" i="5"/>
  <c r="E41" i="4"/>
  <c r="AE41" i="2"/>
  <c r="AF41" i="2"/>
  <c r="AQ41" i="5"/>
  <c r="AG41" i="8"/>
  <c r="W41" i="9"/>
  <c r="AW41" i="7"/>
  <c r="AO41" i="7"/>
  <c r="AX41" i="6"/>
  <c r="AP41" i="6"/>
  <c r="AA41" i="5"/>
  <c r="K41" i="5"/>
  <c r="AJ41" i="4"/>
  <c r="D41" i="4"/>
  <c r="AT41" i="2"/>
  <c r="AL41" i="2"/>
  <c r="O41" i="9"/>
  <c r="V41" i="9"/>
  <c r="N41" i="9"/>
  <c r="F41" i="9"/>
  <c r="AE41" i="8"/>
  <c r="AV41" i="7"/>
  <c r="Q41" i="6"/>
  <c r="I41" i="6"/>
  <c r="AX41" i="5"/>
  <c r="Z41" i="5"/>
  <c r="AQ41" i="4"/>
  <c r="AI41" i="4"/>
  <c r="AB41" i="3"/>
  <c r="T41" i="3"/>
  <c r="L41" i="3"/>
  <c r="E41" i="2"/>
  <c r="S41" i="8"/>
  <c r="L41" i="7"/>
  <c r="O41" i="4"/>
  <c r="P41" i="3"/>
  <c r="K41" i="7"/>
  <c r="T41" i="6"/>
  <c r="AK41" i="5"/>
  <c r="M41" i="5"/>
  <c r="AT41" i="4"/>
  <c r="AE41" i="3"/>
  <c r="P41" i="2"/>
  <c r="S41" i="7"/>
  <c r="Z41" i="8"/>
  <c r="D41" i="7"/>
  <c r="AS41" i="6"/>
  <c r="AL41" i="5"/>
  <c r="G41" i="4"/>
  <c r="H41" i="3"/>
  <c r="AX41" i="9"/>
  <c r="AK41" i="8"/>
  <c r="AT41" i="7"/>
  <c r="AE41" i="6"/>
  <c r="AV41" i="5"/>
  <c r="AG41" i="4"/>
  <c r="AX41" i="3"/>
  <c r="U41" i="7"/>
  <c r="E41" i="7"/>
  <c r="AL41" i="6"/>
  <c r="AU41" i="5"/>
  <c r="P41" i="4"/>
  <c r="AW41" i="3"/>
  <c r="J41" i="2"/>
  <c r="C41" i="8"/>
  <c r="N41" i="5"/>
  <c r="Q41" i="9"/>
  <c r="J41" i="8"/>
  <c r="AI41" i="7"/>
  <c r="AB41" i="6"/>
  <c r="O41" i="3"/>
  <c r="AJ41" i="5"/>
  <c r="AK41" i="4"/>
  <c r="AD41" i="3"/>
  <c r="AE41" i="9"/>
  <c r="X41" i="8"/>
  <c r="Q41" i="7"/>
  <c r="R41" i="6"/>
  <c r="AR41" i="4"/>
  <c r="N41" i="2"/>
  <c r="AT41" i="9"/>
  <c r="X41" i="7"/>
  <c r="R41" i="5"/>
  <c r="K41" i="4"/>
  <c r="AC41" i="2"/>
  <c r="AV41" i="9"/>
  <c r="AH41" i="7"/>
  <c r="K41" i="6"/>
  <c r="T41" i="5"/>
  <c r="O41" i="2"/>
  <c r="G41" i="9"/>
  <c r="H41" i="8"/>
  <c r="AG41" i="7"/>
  <c r="AH41" i="6"/>
  <c r="T41" i="4"/>
  <c r="AD41" i="2"/>
  <c r="W41" i="8"/>
  <c r="AN41" i="7"/>
  <c r="AA41" i="4"/>
  <c r="AS41" i="2"/>
  <c r="E41" i="9"/>
  <c r="AX41" i="4"/>
  <c r="J41" i="4"/>
  <c r="AU41" i="6"/>
  <c r="AF41" i="5"/>
  <c r="L41" i="8"/>
  <c r="AC41" i="7"/>
  <c r="G41" i="5"/>
  <c r="AF41" i="4"/>
  <c r="Z41" i="2"/>
  <c r="Y41" i="9"/>
  <c r="AQ41" i="7"/>
  <c r="AR41" i="6"/>
  <c r="D41" i="6"/>
  <c r="N41" i="4"/>
  <c r="AN41" i="9"/>
  <c r="Q41" i="8"/>
  <c r="Z41" i="7"/>
  <c r="AB41" i="5"/>
  <c r="D41" i="5"/>
  <c r="AS41" i="4"/>
  <c r="AM41" i="9"/>
  <c r="Z41" i="6"/>
  <c r="AB41" i="4"/>
  <c r="AU41" i="8"/>
  <c r="S41" i="4"/>
  <c r="AF41" i="6"/>
  <c r="F41" i="7"/>
  <c r="AW41" i="4"/>
  <c r="AO41" i="4"/>
  <c r="AE41" i="7"/>
  <c r="C41" i="9"/>
  <c r="X41" i="4"/>
  <c r="R41" i="2"/>
  <c r="S41" i="5"/>
  <c r="AP41" i="5"/>
  <c r="W41" i="5"/>
  <c r="W41" i="3"/>
  <c r="AT41" i="3"/>
  <c r="AL41" i="3"/>
  <c r="D41" i="3"/>
  <c r="H41" i="2"/>
  <c r="G41" i="2"/>
  <c r="V41" i="2"/>
  <c r="AK41" i="2"/>
  <c r="Y41" i="7"/>
  <c r="AY41" i="6"/>
  <c r="E41" i="5"/>
  <c r="AO41" i="3"/>
  <c r="O41" i="8"/>
  <c r="B40" i="6"/>
  <c r="D41" i="9"/>
  <c r="AT41" i="8"/>
  <c r="AF41" i="7"/>
  <c r="J41" i="6"/>
  <c r="B40" i="1"/>
  <c r="K41" i="9"/>
  <c r="M41" i="8"/>
  <c r="E41" i="8"/>
  <c r="AM41" i="7"/>
  <c r="C41" i="5"/>
  <c r="AC41" i="4"/>
  <c r="G41" i="3"/>
  <c r="B40" i="9"/>
  <c r="D41" i="8"/>
  <c r="X41" i="6"/>
  <c r="J41" i="5"/>
  <c r="L41" i="4"/>
  <c r="V41" i="3"/>
  <c r="B40" i="4"/>
  <c r="I41" i="9"/>
  <c r="K41" i="8"/>
  <c r="M41" i="7"/>
  <c r="AM41" i="6"/>
  <c r="I41" i="5"/>
  <c r="AY41" i="4"/>
  <c r="C41" i="4"/>
  <c r="B40" i="7"/>
  <c r="AF41" i="9"/>
  <c r="R41" i="8"/>
  <c r="AT41" i="6"/>
  <c r="X41" i="5"/>
  <c r="AR41" i="3"/>
  <c r="F41" i="2"/>
  <c r="B40" i="2"/>
  <c r="Y41" i="8"/>
  <c r="AM41" i="5"/>
  <c r="Y41" i="4"/>
  <c r="U41" i="2"/>
  <c r="B40" i="8"/>
  <c r="B40" i="5"/>
  <c r="AV41" i="8"/>
  <c r="R41" i="7"/>
  <c r="L41" i="6"/>
  <c r="H41" i="4"/>
  <c r="AP41" i="3"/>
  <c r="AJ41" i="2"/>
  <c r="F41" i="5"/>
  <c r="G41" i="8"/>
  <c r="U41" i="5"/>
  <c r="AM41" i="4"/>
  <c r="U41" i="8"/>
  <c r="AG41" i="6"/>
  <c r="Y41" i="6"/>
  <c r="M41" i="4"/>
  <c r="J41" i="9"/>
  <c r="V41" i="7"/>
  <c r="AH41" i="5"/>
  <c r="AK41" i="7"/>
  <c r="AN41" i="5"/>
  <c r="AH41" i="4"/>
  <c r="AS41" i="9"/>
  <c r="I41" i="7"/>
  <c r="AD41" i="8"/>
  <c r="P41" i="7"/>
  <c r="W41" i="7"/>
  <c r="AY41" i="5"/>
  <c r="W41" i="6"/>
  <c r="P41" i="9"/>
  <c r="AR41" i="7"/>
  <c r="AD41" i="6"/>
  <c r="I41" i="8"/>
  <c r="AK41" i="6"/>
  <c r="AL41" i="9"/>
  <c r="AA39" i="7"/>
  <c r="AA41" i="7" s="1"/>
  <c r="B38" i="10" l="1"/>
  <c r="B39" i="10" s="1"/>
  <c r="B38" i="9"/>
  <c r="M9" i="23" s="1" a="1"/>
  <c r="M9" i="23" s="1"/>
  <c r="B38" i="8"/>
  <c r="L9" i="23" s="1" a="1"/>
  <c r="L9" i="23" s="1"/>
  <c r="B38" i="7"/>
  <c r="B38" i="6"/>
  <c r="B38" i="5"/>
  <c r="B38" i="4"/>
  <c r="B38" i="3"/>
  <c r="B38" i="2"/>
  <c r="B38" i="1"/>
  <c r="B39" i="7" l="1"/>
  <c r="X8" i="24" s="1" a="1"/>
  <c r="X8" i="24" s="1"/>
  <c r="K9" i="23" a="1"/>
  <c r="K9" i="23" s="1"/>
  <c r="B39" i="6"/>
  <c r="W8" i="24" s="1" a="1"/>
  <c r="W8" i="24" s="1"/>
  <c r="J9" i="23" a="1"/>
  <c r="J9" i="23" s="1"/>
  <c r="B39" i="5"/>
  <c r="V8" i="24" s="1" a="1"/>
  <c r="V8" i="24" s="1"/>
  <c r="I9" i="23" a="1"/>
  <c r="I9" i="23" s="1"/>
  <c r="B39" i="4"/>
  <c r="U8" i="24" s="1" a="1"/>
  <c r="U8" i="24" s="1"/>
  <c r="H9" i="23" a="1"/>
  <c r="H9" i="23" s="1"/>
  <c r="B39" i="3"/>
  <c r="T8" i="24" s="1" a="1"/>
  <c r="T8" i="24" s="1"/>
  <c r="G9" i="23" a="1"/>
  <c r="G9" i="23" s="1"/>
  <c r="B39" i="2"/>
  <c r="S8" i="24" s="1" a="1"/>
  <c r="S8" i="24" s="1"/>
  <c r="F9" i="23" a="1"/>
  <c r="F9" i="23" s="1"/>
  <c r="B39" i="1"/>
  <c r="R8" i="24" s="1" a="1"/>
  <c r="R8" i="24" s="1"/>
  <c r="E9" i="23" a="1"/>
  <c r="E9" i="23" s="1"/>
  <c r="Q8" i="24" a="1"/>
  <c r="D9" i="23" a="1"/>
  <c r="B41" i="10"/>
  <c r="AZ42" i="10" s="1"/>
  <c r="B41" i="7"/>
  <c r="AZ42" i="7" s="1"/>
  <c r="B41" i="6"/>
  <c r="AZ42" i="6" s="1"/>
  <c r="B39" i="9"/>
  <c r="B39" i="8"/>
  <c r="B41" i="3" l="1"/>
  <c r="AZ42" i="3" s="1"/>
  <c r="B41" i="5"/>
  <c r="AZ42" i="5" s="1"/>
  <c r="B41" i="2"/>
  <c r="AZ42" i="2" s="1"/>
  <c r="B41" i="4"/>
  <c r="AZ42" i="4" s="1"/>
  <c r="B41" i="1"/>
  <c r="AZ42" i="1" s="1"/>
  <c r="B41" i="9"/>
  <c r="Z8" i="24" a="1"/>
  <c r="Z8" i="24" s="1"/>
  <c r="B41" i="8"/>
  <c r="AZ42" i="8" s="1"/>
  <c r="Y8" i="24" a="1"/>
  <c r="Y8" i="24" s="1"/>
  <c r="Q8" i="24"/>
  <c r="D9" i="23"/>
  <c r="N9" i="23" l="1"/>
  <c r="O9" i="23"/>
  <c r="AA8" i="24"/>
  <c r="BA42" i="9" l="1"/>
  <c r="F42" i="25" s="1"/>
  <c r="AD8" i="24"/>
  <c r="AF8" i="24" s="1"/>
  <c r="P9" i="23"/>
  <c r="AC8" i="24"/>
  <c r="N60" i="23" l="1"/>
  <c r="O60" i="23" s="1"/>
  <c r="P60" i="23" s="1"/>
  <c r="N58" i="23" s="1"/>
  <c r="O58" i="23" s="1"/>
  <c r="P58" i="23" s="1"/>
  <c r="N56" i="23" s="1"/>
  <c r="O56" i="23" s="1"/>
  <c r="P56" i="23" s="1"/>
  <c r="N54" i="23" s="1"/>
  <c r="O54" i="23" s="1"/>
  <c r="P54" i="23" s="1"/>
  <c r="N52" i="23" s="1"/>
  <c r="O52" i="23" s="1"/>
  <c r="P52" i="23" s="1"/>
  <c r="N50" i="23" s="1"/>
  <c r="O50" i="23" s="1"/>
  <c r="P50" i="23" s="1"/>
  <c r="N48" i="23" s="1"/>
  <c r="O48" i="23" s="1"/>
  <c r="P48" i="23" s="1"/>
  <c r="N46" i="23" s="1"/>
  <c r="O46" i="23" s="1"/>
  <c r="P46" i="23" s="1"/>
  <c r="N44" i="23" s="1"/>
  <c r="O44" i="23" s="1"/>
  <c r="P44" i="23" s="1"/>
  <c r="N42" i="23" s="1"/>
  <c r="O42" i="23" s="1"/>
  <c r="P42" i="23" s="1"/>
  <c r="N40" i="23" s="1"/>
  <c r="O40" i="23" s="1"/>
  <c r="P40" i="23" s="1"/>
  <c r="N38" i="23" s="1"/>
  <c r="O38" i="23" s="1"/>
  <c r="P38" i="23" s="1"/>
  <c r="N36" i="23" s="1"/>
  <c r="O36" i="23" s="1"/>
  <c r="P36" i="23" s="1"/>
  <c r="N34" i="23" s="1"/>
  <c r="O34" i="23" s="1"/>
  <c r="P34" i="23" s="1"/>
  <c r="N32" i="23" s="1"/>
  <c r="O32" i="23" s="1"/>
  <c r="P32" i="23" s="1"/>
  <c r="N30" i="23" s="1"/>
  <c r="O30" i="23" s="1"/>
  <c r="P30" i="23" s="1"/>
  <c r="N28" i="23" s="1"/>
  <c r="O28" i="23" s="1"/>
  <c r="P28" i="23" s="1"/>
  <c r="N26" i="23" s="1"/>
  <c r="O26" i="23" s="1"/>
  <c r="P26" i="23" s="1"/>
  <c r="N24" i="23" s="1"/>
  <c r="O24" i="23" s="1"/>
  <c r="P24" i="23" s="1"/>
  <c r="N22" i="23" s="1"/>
  <c r="O22" i="23" s="1"/>
  <c r="P22" i="23" s="1"/>
  <c r="N20" i="23" s="1"/>
  <c r="O20" i="23" s="1"/>
  <c r="P20" i="23" s="1"/>
  <c r="N18" i="23" s="1"/>
  <c r="O18" i="23" s="1"/>
  <c r="P18" i="23" s="1"/>
  <c r="N16" i="23" s="1"/>
  <c r="O16" i="23" s="1"/>
  <c r="P16" i="23" s="1"/>
  <c r="N14" i="23" s="1"/>
  <c r="O14" i="23" s="1"/>
  <c r="P14" i="23" s="1"/>
  <c r="N12" i="23" s="1"/>
  <c r="O12" i="23" s="1"/>
  <c r="P12" i="23" s="1"/>
  <c r="N10" i="23" s="1"/>
  <c r="O10" i="23" s="1"/>
  <c r="P10" i="23" s="1"/>
  <c r="AA10" i="24"/>
  <c r="AD10" i="24" s="1"/>
  <c r="AF10" i="24" s="1"/>
  <c r="AA12" i="24"/>
  <c r="AC12" i="24" s="1"/>
  <c r="AA14" i="24"/>
  <c r="AA16" i="24"/>
  <c r="AC16" i="24" s="1"/>
  <c r="AA18" i="24"/>
  <c r="AA20" i="24"/>
  <c r="AD20" i="24" s="1"/>
  <c r="AF20" i="24" s="1"/>
  <c r="AA22" i="24"/>
  <c r="AC22" i="24" s="1"/>
  <c r="AA24" i="24"/>
  <c r="AD24" i="24" s="1"/>
  <c r="AF24" i="24" s="1"/>
  <c r="AA26" i="24"/>
  <c r="AD26" i="24" s="1"/>
  <c r="AF26" i="24" s="1"/>
  <c r="AA28" i="24"/>
  <c r="AA30" i="24"/>
  <c r="AA32" i="24"/>
  <c r="AD32" i="24" s="1"/>
  <c r="AF32" i="24" s="1"/>
  <c r="AA34" i="24"/>
  <c r="AA36" i="24"/>
  <c r="AC36" i="24" s="1"/>
  <c r="AA38" i="24"/>
  <c r="AA40" i="24"/>
  <c r="AA42" i="24"/>
  <c r="AD42" i="24" s="1"/>
  <c r="AF42" i="24" s="1"/>
  <c r="AA44" i="24"/>
  <c r="AC44" i="24" s="1"/>
  <c r="AA46" i="24"/>
  <c r="AD46" i="24" s="1"/>
  <c r="AF46" i="24" s="1"/>
  <c r="AA48" i="24"/>
  <c r="AA50" i="24"/>
  <c r="AC50" i="24" s="1"/>
  <c r="AA52" i="24"/>
  <c r="AD52" i="24" s="1"/>
  <c r="AF52" i="24" s="1"/>
  <c r="AA54" i="24"/>
  <c r="AD54" i="24" s="1"/>
  <c r="AF54" i="24" s="1"/>
  <c r="AA56" i="24"/>
  <c r="AA58" i="24"/>
  <c r="AD58" i="24" s="1"/>
  <c r="AF58" i="24" s="1"/>
  <c r="AD12" i="24"/>
  <c r="AF12" i="24" s="1"/>
  <c r="AC10" i="24"/>
  <c r="AA9" i="24"/>
  <c r="AA11" i="24"/>
  <c r="AA13" i="24"/>
  <c r="AA15" i="24"/>
  <c r="AA17" i="24"/>
  <c r="AA19" i="24"/>
  <c r="AA21" i="24"/>
  <c r="AA23" i="24"/>
  <c r="AA25" i="24"/>
  <c r="AA27" i="24"/>
  <c r="AA29" i="24"/>
  <c r="AA31" i="24"/>
  <c r="AA33" i="24"/>
  <c r="AA35" i="24"/>
  <c r="AA37" i="24"/>
  <c r="AA39" i="24"/>
  <c r="AA41" i="24"/>
  <c r="AA43" i="24"/>
  <c r="AA45" i="24"/>
  <c r="AA47" i="24"/>
  <c r="AA49" i="24"/>
  <c r="AA51" i="24"/>
  <c r="AA53" i="24"/>
  <c r="AA55" i="24"/>
  <c r="AA57" i="24"/>
  <c r="AA59" i="24"/>
  <c r="N11" i="23"/>
  <c r="O11" i="23" s="1"/>
  <c r="P11" i="23" s="1"/>
  <c r="N13" i="23"/>
  <c r="O13" i="23" s="1"/>
  <c r="P13" i="23" s="1"/>
  <c r="N15" i="23"/>
  <c r="O15" i="23" s="1"/>
  <c r="P15" i="23" s="1"/>
  <c r="N17" i="23"/>
  <c r="O17" i="23" s="1"/>
  <c r="P17" i="23" s="1"/>
  <c r="N19" i="23"/>
  <c r="O19" i="23" s="1"/>
  <c r="P19" i="23" s="1"/>
  <c r="N21" i="23"/>
  <c r="O21" i="23" s="1"/>
  <c r="P21" i="23" s="1"/>
  <c r="N23" i="23"/>
  <c r="O23" i="23" s="1"/>
  <c r="P23" i="23" s="1"/>
  <c r="N25" i="23"/>
  <c r="O25" i="23" s="1"/>
  <c r="P25" i="23" s="1"/>
  <c r="N27" i="23"/>
  <c r="O27" i="23" s="1"/>
  <c r="P27" i="23" s="1"/>
  <c r="N29" i="23"/>
  <c r="O29" i="23" s="1"/>
  <c r="P29" i="23" s="1"/>
  <c r="N31" i="23"/>
  <c r="O31" i="23" s="1"/>
  <c r="P31" i="23" s="1"/>
  <c r="N33" i="23"/>
  <c r="O33" i="23" s="1"/>
  <c r="P33" i="23" s="1"/>
  <c r="N35" i="23"/>
  <c r="O35" i="23" s="1"/>
  <c r="P35" i="23" s="1"/>
  <c r="N37" i="23"/>
  <c r="O37" i="23" s="1"/>
  <c r="P37" i="23" s="1"/>
  <c r="N39" i="23"/>
  <c r="O39" i="23" s="1"/>
  <c r="P39" i="23" s="1"/>
  <c r="N41" i="23"/>
  <c r="O41" i="23" s="1"/>
  <c r="P41" i="23" s="1"/>
  <c r="N43" i="23"/>
  <c r="O43" i="23" s="1"/>
  <c r="P43" i="23" s="1"/>
  <c r="N45" i="23"/>
  <c r="O45" i="23" s="1"/>
  <c r="P45" i="23" s="1"/>
  <c r="N47" i="23"/>
  <c r="O47" i="23" s="1"/>
  <c r="P47" i="23" s="1"/>
  <c r="N49" i="23"/>
  <c r="O49" i="23" s="1"/>
  <c r="P49" i="23" s="1"/>
  <c r="N51" i="23"/>
  <c r="O51" i="23" s="1"/>
  <c r="P51" i="23" s="1"/>
  <c r="N53" i="23"/>
  <c r="O53" i="23" s="1"/>
  <c r="P53" i="23" s="1"/>
  <c r="N55" i="23"/>
  <c r="O55" i="23" s="1"/>
  <c r="P55" i="23" s="1"/>
  <c r="N57" i="23"/>
  <c r="O57" i="23" s="1"/>
  <c r="P57" i="23" s="1"/>
  <c r="N59" i="23"/>
  <c r="O59" i="23" s="1"/>
  <c r="P59" i="23" s="1"/>
  <c r="AC42" i="24" l="1"/>
  <c r="AD44" i="24"/>
  <c r="AF44" i="24" s="1"/>
  <c r="AC58" i="24"/>
  <c r="AD50" i="24"/>
  <c r="AF50" i="24" s="1"/>
  <c r="AC46" i="24"/>
  <c r="AC52" i="24"/>
  <c r="AD36" i="24"/>
  <c r="AF36" i="24" s="1"/>
  <c r="AD22" i="24"/>
  <c r="AF22" i="24" s="1"/>
  <c r="AC32" i="24"/>
  <c r="AD16" i="24"/>
  <c r="AF16" i="24" s="1"/>
  <c r="AC54" i="24"/>
  <c r="AC20" i="24"/>
  <c r="AC26" i="24"/>
  <c r="AD56" i="24"/>
  <c r="AF56" i="24" s="1"/>
  <c r="AC56" i="24"/>
  <c r="AD48" i="24"/>
  <c r="AF48" i="24" s="1"/>
  <c r="AC48" i="24"/>
  <c r="AD40" i="24"/>
  <c r="AF40" i="24" s="1"/>
  <c r="AC40" i="24"/>
  <c r="AD28" i="24"/>
  <c r="AF28" i="24" s="1"/>
  <c r="AC28" i="24"/>
  <c r="AC24" i="24"/>
  <c r="AD38" i="24"/>
  <c r="AF38" i="24" s="1"/>
  <c r="AC38" i="24"/>
  <c r="AD34" i="24"/>
  <c r="AF34" i="24" s="1"/>
  <c r="AC34" i="24"/>
  <c r="AD30" i="24"/>
  <c r="AF30" i="24" s="1"/>
  <c r="AC30" i="24"/>
  <c r="AC18" i="24"/>
  <c r="AD18" i="24"/>
  <c r="AF18" i="24" s="1"/>
  <c r="AD14" i="24"/>
  <c r="AF14" i="24" s="1"/>
  <c r="AC14" i="24"/>
  <c r="AD57" i="24"/>
  <c r="AF57" i="24" s="1"/>
  <c r="AC57" i="24"/>
  <c r="AD53" i="24"/>
  <c r="AF53" i="24" s="1"/>
  <c r="AC53" i="24"/>
  <c r="AC49" i="24"/>
  <c r="AD49" i="24"/>
  <c r="AF49" i="24" s="1"/>
  <c r="AD45" i="24"/>
  <c r="AF45" i="24" s="1"/>
  <c r="AC45" i="24"/>
  <c r="AD41" i="24"/>
  <c r="AF41" i="24" s="1"/>
  <c r="AC41" i="24"/>
  <c r="AD37" i="24"/>
  <c r="AF37" i="24" s="1"/>
  <c r="AC37" i="24"/>
  <c r="AD33" i="24"/>
  <c r="AF33" i="24" s="1"/>
  <c r="AC33" i="24"/>
  <c r="AD29" i="24"/>
  <c r="AF29" i="24" s="1"/>
  <c r="AC29" i="24"/>
  <c r="AD25" i="24"/>
  <c r="AF25" i="24" s="1"/>
  <c r="AC25" i="24"/>
  <c r="AC21" i="24"/>
  <c r="AD21" i="24"/>
  <c r="AF21" i="24" s="1"/>
  <c r="AD17" i="24"/>
  <c r="AF17" i="24" s="1"/>
  <c r="AC17" i="24"/>
  <c r="AD13" i="24"/>
  <c r="AF13" i="24" s="1"/>
  <c r="AC13" i="24"/>
  <c r="AC9" i="24"/>
  <c r="AD9" i="24"/>
  <c r="AF9" i="24" s="1"/>
  <c r="AD59" i="24"/>
  <c r="AF59" i="24" s="1"/>
  <c r="AC59" i="24"/>
  <c r="AC55" i="24"/>
  <c r="AD55" i="24"/>
  <c r="AF55" i="24" s="1"/>
  <c r="AD51" i="24"/>
  <c r="AF51" i="24" s="1"/>
  <c r="AC51" i="24"/>
  <c r="AD47" i="24"/>
  <c r="AF47" i="24" s="1"/>
  <c r="AC47" i="24"/>
  <c r="AD43" i="24"/>
  <c r="AF43" i="24" s="1"/>
  <c r="AC43" i="24"/>
  <c r="AD39" i="24"/>
  <c r="AF39" i="24" s="1"/>
  <c r="AC39" i="24"/>
  <c r="AC35" i="24"/>
  <c r="AD35" i="24"/>
  <c r="AF35" i="24" s="1"/>
  <c r="AC31" i="24"/>
  <c r="AD31" i="24"/>
  <c r="AF31" i="24" s="1"/>
  <c r="AC27" i="24"/>
  <c r="AD27" i="24"/>
  <c r="AF27" i="24" s="1"/>
  <c r="AD23" i="24"/>
  <c r="AF23" i="24" s="1"/>
  <c r="AC23" i="24"/>
  <c r="AD19" i="24"/>
  <c r="AF19" i="24" s="1"/>
  <c r="AC19" i="24"/>
  <c r="AD15" i="24"/>
  <c r="AF15" i="24" s="1"/>
  <c r="AC15" i="24"/>
  <c r="AD11" i="24"/>
  <c r="AF11" i="24" s="1"/>
  <c r="AC11" i="24"/>
  <c r="AF62" i="24" l="1"/>
  <c r="AC62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<sst xmlns="http://schemas.openxmlformats.org/spreadsheetml/2006/main" count="647" uniqueCount="202">
  <si>
    <t>какао</t>
  </si>
  <si>
    <t>кисель</t>
  </si>
  <si>
    <t>томат</t>
  </si>
  <si>
    <t>кофе</t>
  </si>
  <si>
    <t>№</t>
  </si>
  <si>
    <t>фасоль</t>
  </si>
  <si>
    <t>Барлық бала саны</t>
  </si>
  <si>
    <t>БЕКІТЕМІН</t>
  </si>
  <si>
    <t>ТАҢҒЫ  АС</t>
  </si>
  <si>
    <t>ТҮСКІ  АС</t>
  </si>
  <si>
    <t>БЕСІН  АС</t>
  </si>
  <si>
    <t>КЕШКІ  АС</t>
  </si>
  <si>
    <t>Күніне 1 балаға</t>
  </si>
  <si>
    <t>БАРЛЫҒЫ</t>
  </si>
  <si>
    <t>БАҒАСЫ</t>
  </si>
  <si>
    <t>СОМАСЫ</t>
  </si>
  <si>
    <t xml:space="preserve">"________ "  _______________________________  202____   жыл       </t>
  </si>
  <si>
    <t>Тағамды және аспаздық өнімдерді дайындау күні және сағаты</t>
  </si>
  <si>
    <t>Тағамның және аспаздық өнімнің атауы</t>
  </si>
  <si>
    <t>Тағамның және аспаздық өнімнің дайындық дәрежесін қоса алғанда, органолептикалық бағалау</t>
  </si>
  <si>
    <t>Өткізуге рұқсат ету (уақыты)</t>
  </si>
  <si>
    <t>Жауапты орындаушы (Т.А.Ә.) (бар болса, лауазымы)</t>
  </si>
  <si>
    <t>Бракераж жүргізген адамның Т.А.Ә. (бар болса)</t>
  </si>
  <si>
    <t>Ескертпе</t>
  </si>
  <si>
    <t>ТҮСКІ  ШАЙ</t>
  </si>
  <si>
    <t>Р/с №</t>
  </si>
  <si>
    <t>Тамақ өнімінің атауы</t>
  </si>
  <si>
    <t>Тамақ өнімінің бір адамға граммен алғандығы, г  (брутто) нормасы*</t>
  </si>
  <si>
    <t>Бір адамға күндер бойынша (барлығы) бруттода, г. алғанда іс жүзінде өнім берілді / тамақтанатындар саны</t>
  </si>
  <si>
    <t>10 күнде 1 адамға бруттомен алғанда барлығы тамақ өнімі берілді</t>
  </si>
  <si>
    <t>Орташа алғанда 1 адамға күніне</t>
  </si>
  <si>
    <t>% (+/-)-да нормадан ауытқу</t>
  </si>
  <si>
    <t>сиыр  еті</t>
  </si>
  <si>
    <t>тауық  еті</t>
  </si>
  <si>
    <t>балық</t>
  </si>
  <si>
    <t>сүт</t>
  </si>
  <si>
    <t>айран</t>
  </si>
  <si>
    <t>кондитерлік  өнімдер</t>
  </si>
  <si>
    <t>қаймақ</t>
  </si>
  <si>
    <t>картоп</t>
  </si>
  <si>
    <t>сәбіз</t>
  </si>
  <si>
    <t>қызылша</t>
  </si>
  <si>
    <t>қырыққабат</t>
  </si>
  <si>
    <t>жуа (пияз)</t>
  </si>
  <si>
    <t>қызанақ</t>
  </si>
  <si>
    <t>қияр</t>
  </si>
  <si>
    <t>сарымай</t>
  </si>
  <si>
    <t>сұйық май</t>
  </si>
  <si>
    <t>сұлы жармасы</t>
  </si>
  <si>
    <t>інжу арпасы (перловая крупа)</t>
  </si>
  <si>
    <t>бидай жармасы</t>
  </si>
  <si>
    <t>макарон өнімдері</t>
  </si>
  <si>
    <t>тары</t>
  </si>
  <si>
    <t>қарақұмық жармасы</t>
  </si>
  <si>
    <t>күріш</t>
  </si>
  <si>
    <t>жүгері жармасы</t>
  </si>
  <si>
    <t>жарма</t>
  </si>
  <si>
    <t>арпа жармасы</t>
  </si>
  <si>
    <t>Геркулес жармасы</t>
  </si>
  <si>
    <t>секер (қант)</t>
  </si>
  <si>
    <t>ақ нан</t>
  </si>
  <si>
    <t>қара нан</t>
  </si>
  <si>
    <t>шай</t>
  </si>
  <si>
    <t>жасыл желек</t>
  </si>
  <si>
    <t>лавр жапырағы</t>
  </si>
  <si>
    <t>тұздалған қияр</t>
  </si>
  <si>
    <t>кепкен жемістер</t>
  </si>
  <si>
    <t>ұн</t>
  </si>
  <si>
    <t>бұршақ</t>
  </si>
  <si>
    <t>тұз</t>
  </si>
  <si>
    <t>ашытқы</t>
  </si>
  <si>
    <t>сарымсақ</t>
  </si>
  <si>
    <t>С витамині</t>
  </si>
  <si>
    <t>2024  жылдың  ______   ____________________  күніне  ЖАЙМА  АС  МӘЗІРІ  (МЕНЮ  РАСКЛАДКА)</t>
  </si>
  <si>
    <t>Азық - түлік  атауы</t>
  </si>
  <si>
    <t>Бағасы</t>
  </si>
  <si>
    <t>Сомасы</t>
  </si>
  <si>
    <t>КІРІС</t>
  </si>
  <si>
    <t>Мөлшері</t>
  </si>
  <si>
    <t>ШЫҒЫН</t>
  </si>
  <si>
    <t>Барлық  шығыс</t>
  </si>
  <si>
    <t>ҚАЛҒАНЫ</t>
  </si>
  <si>
    <t>Тамақ  өнімдерінің  бағасы</t>
  </si>
  <si>
    <t>Күні</t>
  </si>
  <si>
    <t>Барлық  түскен  азық - түлік</t>
  </si>
  <si>
    <t>Медициналық  қызметкер                                                      __________________</t>
  </si>
  <si>
    <t>су</t>
  </si>
  <si>
    <t>Тамақтану  нормаларының  орындалуын  бақылау  тізімдемесі</t>
  </si>
  <si>
    <t>____    _______________ - _____  __________________  2024  жыл аралығы</t>
  </si>
  <si>
    <t xml:space="preserve">Асхана  қоймасына  келіп  түскен  және  жұмсалған  азық - түлік есебі     </t>
  </si>
  <si>
    <t>сүзбе</t>
  </si>
  <si>
    <t>бұрыш</t>
  </si>
  <si>
    <t>ірімшік</t>
  </si>
  <si>
    <t>Қызылша салаты</t>
  </si>
  <si>
    <t xml:space="preserve">Нан </t>
  </si>
  <si>
    <t>Вафли</t>
  </si>
  <si>
    <t>Сүзбе сырнигі</t>
  </si>
  <si>
    <t>Тәтті шәй</t>
  </si>
  <si>
    <t>Нан</t>
  </si>
  <si>
    <t>Сүтпен шәй</t>
  </si>
  <si>
    <t>Нан мен май</t>
  </si>
  <si>
    <t>Борщ қаймақпен</t>
  </si>
  <si>
    <t>Тауықтан котлет</t>
  </si>
  <si>
    <t>Гарнир- қарақұмық</t>
  </si>
  <si>
    <t>Сәбіз салаты</t>
  </si>
  <si>
    <t>Кисель</t>
  </si>
  <si>
    <t>Тәтті бәліш</t>
  </si>
  <si>
    <t>Рассольник</t>
  </si>
  <si>
    <t>Фрикадельки</t>
  </si>
  <si>
    <t>Сүт</t>
  </si>
  <si>
    <t>Печенье</t>
  </si>
  <si>
    <t xml:space="preserve">Тәтті шәй </t>
  </si>
  <si>
    <t>Геркулес ботқасы</t>
  </si>
  <si>
    <t>Нан мен  май</t>
  </si>
  <si>
    <t>Картоп көжесі</t>
  </si>
  <si>
    <t>Балық полякша көкеністермен</t>
  </si>
  <si>
    <t>Айран</t>
  </si>
  <si>
    <t>Сүтпен какао</t>
  </si>
  <si>
    <t>Бұршақ көжесі</t>
  </si>
  <si>
    <t>Прәндік</t>
  </si>
  <si>
    <t>Достық ботқасы</t>
  </si>
  <si>
    <t>Тәтті шай</t>
  </si>
  <si>
    <t>Тары ботқасы</t>
  </si>
  <si>
    <t>Рогалик</t>
  </si>
  <si>
    <t>Нан мен сары май</t>
  </si>
  <si>
    <t>Қызылша көжесі</t>
  </si>
  <si>
    <t>Шаруа көжесі</t>
  </si>
  <si>
    <t>Нан мен май, ірімшік</t>
  </si>
  <si>
    <t>қайнатылған  сүт</t>
  </si>
  <si>
    <t>жұмыртқа  (дана)</t>
  </si>
  <si>
    <t>Сүтке піскен сұлы ботқасы</t>
  </si>
  <si>
    <t>Омлет</t>
  </si>
  <si>
    <t>Сүтке піскен жарма  ботқасы</t>
  </si>
  <si>
    <t>Сиыр  етінен палау</t>
  </si>
  <si>
    <t>Балықтан котлет, гарнир күріш</t>
  </si>
  <si>
    <t>Макарон  өнімдерімен  сүт  сорпасы</t>
  </si>
  <si>
    <t>Жемістер  (алма)</t>
  </si>
  <si>
    <t>Десерттік  тәрелкеге  салынған  бүтін  жеміс</t>
  </si>
  <si>
    <t>Етпен  пісірілген  картоп  (жаркое  по домашнему)</t>
  </si>
  <si>
    <t>Кептірілген  жемістерден  компот  сусыны + Витамин С</t>
  </si>
  <si>
    <t>Құрғақ, қытырлақ, жеңіл, кеуектілігі аз</t>
  </si>
  <si>
    <r>
      <rPr>
        <b/>
        <sz val="26"/>
        <color rgb="FF1F1F1F"/>
        <rFont val="Times New Roman"/>
        <family val="1"/>
        <charset val="204"/>
      </rPr>
      <t xml:space="preserve">Сыртқы түрі </t>
    </r>
    <r>
      <rPr>
        <sz val="26"/>
        <color rgb="FF1F1F1F"/>
        <rFont val="Times New Roman"/>
        <family val="1"/>
        <charset val="204"/>
      </rPr>
      <t xml:space="preserve">- жарма дәндері толығымен ісінген, жақсы қайнатылған, ботқа, сары  май  салынған. 
</t>
    </r>
    <r>
      <rPr>
        <b/>
        <sz val="26"/>
        <color rgb="FF1F1F1F"/>
        <rFont val="Times New Roman"/>
        <family val="1"/>
        <charset val="204"/>
      </rPr>
      <t>Түсі</t>
    </r>
    <r>
      <rPr>
        <sz val="26"/>
        <color rgb="FF1F1F1F"/>
        <rFont val="Times New Roman"/>
        <family val="1"/>
        <charset val="204"/>
      </rPr>
      <t xml:space="preserve"> - сары түс;
</t>
    </r>
    <r>
      <rPr>
        <b/>
        <sz val="26"/>
        <color rgb="FF1F1F1F"/>
        <rFont val="Times New Roman"/>
        <family val="1"/>
        <charset val="204"/>
      </rPr>
      <t xml:space="preserve">Дәм мен иіс </t>
    </r>
    <r>
      <rPr>
        <sz val="26"/>
        <color rgb="FF1F1F1F"/>
        <rFont val="Times New Roman"/>
        <family val="1"/>
        <charset val="204"/>
      </rPr>
      <t xml:space="preserve">- пайдаланылған дәнді дақылдарға тән, бөтен дәм мен иіссіз;
</t>
    </r>
    <r>
      <rPr>
        <b/>
        <sz val="26"/>
        <color rgb="FF1F1F1F"/>
        <rFont val="Times New Roman"/>
        <family val="1"/>
        <charset val="204"/>
      </rPr>
      <t>Консистенциясы</t>
    </r>
    <r>
      <rPr>
        <sz val="26"/>
        <color rgb="FF1F1F1F"/>
        <rFont val="Times New Roman"/>
        <family val="1"/>
        <charset val="204"/>
      </rPr>
      <t xml:space="preserve"> – біртекті, тұтқыр, жұмсақ түйіршіктер.</t>
    </r>
  </si>
  <si>
    <r>
      <rPr>
        <b/>
        <sz val="26"/>
        <color rgb="FF1F1F1F"/>
        <rFont val="Times New Roman"/>
        <family val="1"/>
        <charset val="204"/>
      </rPr>
      <t>Сыртқы түрі, консистенциясы</t>
    </r>
    <r>
      <rPr>
        <sz val="26"/>
        <color rgb="FF1F1F1F"/>
        <rFont val="Times New Roman"/>
        <family val="1"/>
        <charset val="204"/>
      </rPr>
      <t xml:space="preserve"> – тұнбасыз жұқа суспензия;
</t>
    </r>
    <r>
      <rPr>
        <b/>
        <sz val="26"/>
        <color rgb="FF1F1F1F"/>
        <rFont val="Times New Roman"/>
        <family val="1"/>
        <charset val="204"/>
      </rPr>
      <t>Түсі</t>
    </r>
    <r>
      <rPr>
        <sz val="26"/>
        <color rgb="FF1F1F1F"/>
        <rFont val="Times New Roman"/>
        <family val="1"/>
        <charset val="204"/>
      </rPr>
      <t xml:space="preserve"> – қызғылт реңкпен ашық қоңыр;
</t>
    </r>
    <r>
      <rPr>
        <b/>
        <sz val="26"/>
        <color rgb="FF1F1F1F"/>
        <rFont val="Times New Roman"/>
        <family val="1"/>
        <charset val="204"/>
      </rPr>
      <t>Дәмі, иісі</t>
    </r>
    <r>
      <rPr>
        <sz val="26"/>
        <color rgb="FF1F1F1F"/>
        <rFont val="Times New Roman"/>
        <family val="1"/>
        <charset val="204"/>
      </rPr>
      <t xml:space="preserve"> – сүттің дәмі мен хош иісі бар какаоға тән, тәтті;</t>
    </r>
  </si>
  <si>
    <r>
      <rPr>
        <b/>
        <sz val="26"/>
        <color rgb="FF1F1F1F"/>
        <rFont val="Times New Roman"/>
        <family val="1"/>
        <charset val="204"/>
      </rPr>
      <t>Сыртқы түрі</t>
    </r>
    <r>
      <rPr>
        <sz val="26"/>
        <color rgb="FF1F1F1F"/>
        <rFont val="Times New Roman"/>
        <family val="1"/>
        <charset val="204"/>
      </rPr>
      <t xml:space="preserve"> - қалыңдығы 1-1,5 см, толығымен дерлік бидай наны  тілімі  маймен қапталған, қасында  ірімшігі  бар;
</t>
    </r>
    <r>
      <rPr>
        <b/>
        <sz val="26"/>
        <color rgb="FF1F1F1F"/>
        <rFont val="Times New Roman"/>
        <family val="1"/>
        <charset val="204"/>
      </rPr>
      <t>Түсі, консистенциясы</t>
    </r>
    <r>
      <rPr>
        <sz val="26"/>
        <color rgb="FF1F1F1F"/>
        <rFont val="Times New Roman"/>
        <family val="1"/>
        <charset val="204"/>
      </rPr>
      <t xml:space="preserve"> – нан, май –  осы  өнімнің  техникалық талаптарға сәйкес;
</t>
    </r>
    <r>
      <rPr>
        <b/>
        <sz val="26"/>
        <color rgb="FF1F1F1F"/>
        <rFont val="Times New Roman"/>
        <family val="1"/>
        <charset val="204"/>
      </rPr>
      <t>Дәм, иіс</t>
    </r>
    <r>
      <rPr>
        <sz val="26"/>
        <color rgb="FF1F1F1F"/>
        <rFont val="Times New Roman"/>
        <family val="1"/>
        <charset val="204"/>
      </rPr>
      <t xml:space="preserve"> - иісі мен дәмі бар майдың қолданылған атауына тән  нан.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</si>
  <si>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өнімнің  бетінде  май  жылтырап  тұр. Макарон өнімдері  тән  пішіні  бар, артық  қайнатылмаған. Компоненттердің арақатынасы сақталған.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кремді, майлы жылтыр - ашық сары. 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тәтті, сүтке тән, майдың хош иісі бар.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макарон – жұмсақ, тығыз. Қатты және сұйық заттардың арақатынасы  рецептке сәйкес келеді.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</si>
  <si>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бұқтырылған картоп пен пияздың тілімдері бар бұқтырылған ет кесектері.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сиыр еті - қоңыр, картоп, пияз - ашық сары;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бұқтырылған етке, пияздың хош иісі бар картопқа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ет - жұмсақ, тығыз, шырынды, көкөністер - жұмсақ.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</si>
  <si>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салат жоғары үйілген, қызылша өсімдік майымен  араластырылудан  жылтырап  тұр;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қайнатылған қызылшаға тән;
</t>
    </r>
    <r>
      <rPr>
        <b/>
        <sz val="26"/>
        <color theme="1"/>
        <rFont val="Times New Roman"/>
        <family val="1"/>
        <charset val="204"/>
      </rPr>
      <t>Дәм</t>
    </r>
    <r>
      <rPr>
        <sz val="26"/>
        <color theme="1"/>
        <rFont val="Times New Roman"/>
        <family val="1"/>
        <charset val="204"/>
      </rPr>
      <t xml:space="preserve"> - өсімдік майының дәмі бар пісірілген қызылшаға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қайнатылған қызылша мен өсімдік майына тән;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шырынды.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</si>
  <si>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бұйымдардың пішіні олардың атына сәйкес келеді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тегіс, жарықтар жоқ,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қоңыр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ашытқысыз немесе басқа бөтен дәмсіз, дәмі  өз  сортына  тән  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жағымды, осы сортқа тән, біртекті, бөтен  иіссіз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</si>
  <si>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пішінін сақтап қалған, мөлдір сорпамен толтырылған пісірілген кептірілген жемістер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қоңыр  түсті;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тәтті, қайнатылған жемістер мен жидектердің жақсы анықталған дәмі бар;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қайнатылған жемістер мен жидектердің қоспасына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сұйық, жемісі жұмсақ.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</si>
  <si>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мөлдір желе, бетінде ештеңе  жоқ.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біртекті, орташа қалыңдығы, сәл желе тәрізді.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сәйкес.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тәтті.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жаңа піскен жидектер немесе жемістер.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</si>
  <si>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дөңгелек тегістелген өнімдердің үстіне май жағылған;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қыртысы - алтын реңкті ашық қоңыр, кесілген жерде - ашық сары;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қуырылған сүзбе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жұмсақ, сәл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</si>
  <si>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стақанға құйылған алтын қоңыр түсті сұйықтық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сұйық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алтын қоңыр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тәтті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шайға тән
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</si>
  <si>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крем;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түйіршіктер.
</t>
    </r>
  </si>
  <si>
    <r>
      <rPr>
        <b/>
        <sz val="26"/>
        <color theme="1"/>
        <rFont val="Times New Roman"/>
        <family val="1"/>
        <charset val="204"/>
      </rPr>
      <t>Сыртқы түрі, консистенциясы</t>
    </r>
    <r>
      <rPr>
        <sz val="26"/>
        <color theme="1"/>
        <rFont val="Times New Roman"/>
        <family val="1"/>
        <charset val="204"/>
      </rPr>
      <t xml:space="preserve"> – тұнбасыз мөлдір сұйықтық;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ашық крем  түсті;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сүтке тән, тәтті, шайдың дәмі мен хош иісі бар.</t>
    </r>
  </si>
  <si>
    <r>
      <rPr>
        <b/>
        <sz val="26"/>
        <color rgb="FF1F1F1F"/>
        <rFont val="Times New Roman"/>
        <family val="1"/>
        <charset val="204"/>
      </rPr>
      <t>Сыртқы түрі</t>
    </r>
    <r>
      <rPr>
        <sz val="26"/>
        <color rgb="FF1F1F1F"/>
        <rFont val="Times New Roman"/>
        <family val="1"/>
        <charset val="204"/>
      </rPr>
      <t xml:space="preserve"> - қалыңдығы 1-1,5 см, толығымен дерлік бидай наны  тілімі  маймен жағылған;
</t>
    </r>
    <r>
      <rPr>
        <b/>
        <sz val="26"/>
        <color rgb="FF1F1F1F"/>
        <rFont val="Times New Roman"/>
        <family val="1"/>
        <charset val="204"/>
      </rPr>
      <t>Түсі, консистенциясы</t>
    </r>
    <r>
      <rPr>
        <sz val="26"/>
        <color rgb="FF1F1F1F"/>
        <rFont val="Times New Roman"/>
        <family val="1"/>
        <charset val="204"/>
      </rPr>
      <t xml:space="preserve"> – нан, май –  осы  өнімнің  техникалық талаптарға сәйкес;
</t>
    </r>
    <r>
      <rPr>
        <b/>
        <sz val="26"/>
        <color rgb="FF1F1F1F"/>
        <rFont val="Times New Roman"/>
        <family val="1"/>
        <charset val="204"/>
      </rPr>
      <t>Дәм, иіс</t>
    </r>
    <r>
      <rPr>
        <sz val="26"/>
        <color rgb="FF1F1F1F"/>
        <rFont val="Times New Roman"/>
        <family val="1"/>
        <charset val="204"/>
      </rPr>
      <t xml:space="preserve"> - иісі мен дәмі бар майдың қолданылған атауына тән  нан.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</si>
  <si>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сұйық сорпаның  бетінде май  жылтырап  көрінеді. Көкөністер жақсы аршылған және  кесілген. Пісіру технологиясына сәйкес келеді. Көкөністердің жиынтығы және олардың арақатынасы сақталған;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сұйық бөлігі – қою қызыл; май жылтыры - сарғыш  түсті, көкөністер - олардың түріне тән;
Дәмі – қышқылтым - тәтті, қызылша мен картопқа тән, айқын;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қуырылған көкөністер  мен  қызанақ  иісі  шығады;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көкөністер - жұмсақ, тығыз (көкөністер артық пісірілмеген). Тығыз және арақатынасы  сұйық бөліктер рецептке сәйкес келеді.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</si>
  <si>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нан үгіндісінде пісірілген, сопақ жалпақ пішінді қуырылған өнім;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өнімнің қыртысы ашық қоңыр, кесілген жерде – сұр-қоңыр, сәбіз аралас;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дәмі бар құс етінен қуырылған өнімдерге тән  қуырылған көкөністердің хош иісі;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</si>
  <si>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жарма дәндері толығымен ісінген, негізінен пішінін сақтайды және оңай  бір-бірінен ажыратылады; масса тұтқыр емес, ұсақталған,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қоңыр;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қарақұмық жармасына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дәндердің дәндері жұмсақ, пішінін сақтайды және біртекті.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</si>
  <si>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майдалап туралған сәбіз. Салат өсімдік  майымен  араластырылған. 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жұмсақ, шырынды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сәбіз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сәбізге тән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өнімдегі  ингредиенттерге тән</t>
    </r>
  </si>
  <si>
    <r>
      <rPr>
        <b/>
        <sz val="26"/>
        <color theme="1"/>
        <rFont val="Times New Roman"/>
        <family val="1"/>
        <charset val="204"/>
      </rPr>
      <t xml:space="preserve">Түрі: </t>
    </r>
    <r>
      <rPr>
        <sz val="26"/>
        <color theme="1"/>
        <rFont val="Times New Roman"/>
        <family val="1"/>
        <charset val="204"/>
      </rPr>
      <t xml:space="preserve">өнім бүтін, күймеген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қоңыр
</t>
    </r>
    <r>
      <rPr>
        <b/>
        <sz val="26"/>
        <color theme="1"/>
        <rFont val="Times New Roman"/>
        <family val="1"/>
        <charset val="204"/>
      </rPr>
      <t xml:space="preserve">Дәмі, иісі: </t>
    </r>
    <r>
      <rPr>
        <sz val="26"/>
        <color theme="1"/>
        <rFont val="Times New Roman"/>
        <family val="1"/>
        <charset val="204"/>
      </rPr>
      <t>жағымды</t>
    </r>
  </si>
  <si>
    <t>повидло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</si>
  <si>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  салынған;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сұры ақ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</si>
  <si>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тұздалған қиярдың сұйық бөлігінде қабығы мен тұқымы жоқ, төртбұрыштап  кесілген қияр, картоп, тамырлар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көкөністер – жұмсақ, шырынды; қияр – аздап қытырлақ, сұйықтық  пен  қатты  өнімдер  арасындағы  арақатынас  сақталған.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сары, бетінде май – сары, көкөніс – табиғи.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орташа қышқылдықпен.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маринадталған қияр, жағымды - көкөністер.</t>
    </r>
  </si>
  <si>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– ет котлет массасынан тұздықтағы ұсақ шарлар түріндегі өнімдер;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тефтели – ашық қоңыр;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дәмі бар бұқтырылған ет котлет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тефтели - жұмсақ, борпылдақ, тұздық - біртекті, тұтқыр.</t>
    </r>
  </si>
  <si>
    <t>Гарнир-күріш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</si>
  <si>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жарма дәндері толығымен ісінген, негізінен пішінін сақтайды және бір-бірінен оңай  ажыратылады;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сұр-ақ немесе ақшыл крем;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күрішке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дәндер.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</si>
  <si>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өнімдер дайындау  технологиясына сәйкес біркелкі кесіледі; салаттың беті құйылған өсімдік майынан жылтыр; 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пайдаланылатын көкөністерге тән;
</t>
    </r>
    <r>
      <rPr>
        <b/>
        <sz val="26"/>
        <color theme="1"/>
        <rFont val="Times New Roman"/>
        <family val="1"/>
        <charset val="204"/>
      </rPr>
      <t>Дәм</t>
    </r>
    <r>
      <rPr>
        <sz val="26"/>
        <color theme="1"/>
        <rFont val="Times New Roman"/>
        <family val="1"/>
        <charset val="204"/>
      </rPr>
      <t xml:space="preserve"> - өсімдік майының дәмімен пайдаланылатын көкөністерге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майдың хош иісі бар көкөністерге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салат - шырынды, қызанақ, қияр - тығыз;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</si>
  <si>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бетінде қабықсыз сүт.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сұйық.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ақ, кремді реңкпен.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қайнатылған сүтке тән, тәтті.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қайнатылған сүт, жағымды</t>
    </r>
  </si>
  <si>
    <t>Дайын өнімге сәйкес, бұзылмаған, бөлінбеген</t>
  </si>
  <si>
    <t>Көкөністен рагу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</si>
  <si>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жақсы тазартылған, технология бойынша кесілген  және  соуста  бұқтырылған;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көкөніс пен тұздық қоспасына тән;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– көкөніс қоспасына тән, картоп дәмі бар, жағымды дәмді  соус  толықтырады;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картоп пен көкөністер - жұмсақ, тығыз; тұздық – біртекті, кесексіз  қайнатылған ұн.</t>
    </r>
  </si>
  <si>
    <t>Қызанақ пен қиярдан жасалған  салат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</si>
  <si>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ботқа жақсы қайнатылған,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сұр-ақ;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пайдаланылған дәнді дақылдарға тән, бөтен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сұйық, жұмсақ үлпек.</t>
    </r>
  </si>
  <si>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- сұйық бөліктің бетінде майдың жылтырлығы, көкөністер мен жиынтықты кесу  құрамдас бөліктер дайындау технологиясы мен рецептурасына сәйкес келеді;
</t>
    </r>
    <r>
      <rPr>
        <b/>
        <sz val="26"/>
        <color theme="1"/>
        <rFont val="Times New Roman"/>
        <family val="1"/>
        <charset val="204"/>
      </rPr>
      <t xml:space="preserve">Түсі </t>
    </r>
    <r>
      <rPr>
        <sz val="26"/>
        <color theme="1"/>
        <rFont val="Times New Roman"/>
        <family val="1"/>
        <charset val="204"/>
      </rPr>
      <t xml:space="preserve">– сәбіздің қызғылт сары шашырауымен ашық сұр; май жылтыры - ашық сарыдан ашық қызғылт сарыға дейін; көкөністер мен бұршақтар - оларға тән;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картоп пен бұршаққа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картопқа, бұршаққа тән, қуырылған көкөністердің хош иісі бар;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көкөністер мен бұршақтардың консистенциясы жұмсақ. Қатты және сұйық бөлшектердің қатынасы  рецептке сәйкес келеді.</t>
    </r>
  </si>
  <si>
    <r>
      <rPr>
        <b/>
        <sz val="26"/>
        <color theme="1"/>
        <rFont val="Times New Roman"/>
        <family val="1"/>
        <charset val="204"/>
      </rPr>
      <t xml:space="preserve">Дәм мен иіс: </t>
    </r>
    <r>
      <rPr>
        <sz val="26"/>
        <color theme="1"/>
        <rFont val="Times New Roman"/>
        <family val="1"/>
        <charset val="204"/>
      </rPr>
      <t xml:space="preserve">балыққа тән дәм мен иіс
</t>
    </r>
    <r>
      <rPr>
        <b/>
        <sz val="26"/>
        <color theme="1"/>
        <rFont val="Times New Roman"/>
        <family val="1"/>
        <charset val="204"/>
      </rPr>
      <t>Түс:</t>
    </r>
    <r>
      <rPr>
        <sz val="26"/>
        <color theme="1"/>
        <rFont val="Times New Roman"/>
        <family val="1"/>
        <charset val="204"/>
      </rPr>
      <t xml:space="preserve"> балықтың түсі ақ, тұздықтың түсі сарғыш.
</t>
    </r>
    <r>
      <rPr>
        <b/>
        <sz val="26"/>
        <color theme="1"/>
        <rFont val="Times New Roman"/>
        <family val="1"/>
        <charset val="204"/>
      </rPr>
      <t>Консистенция:</t>
    </r>
    <r>
      <rPr>
        <sz val="26"/>
        <color theme="1"/>
        <rFont val="Times New Roman"/>
        <family val="1"/>
        <charset val="204"/>
      </rPr>
      <t xml:space="preserve"> балықтың консистенциясы жұмсақ, шырынды, пісірілгенге дейін пісірілген</t>
    </r>
  </si>
  <si>
    <t>Капуста мен сәбіз  салаты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</si>
  <si>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біркелкі туралған, араласады, өсімдік майымен дәмделеді; сұйықтықты аздап бөлуге рұқсат етіледі;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қолданылатын көкөніс қоспасына тән, көкөністердің беті жылтыр  өсімдік майы;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- орташа қышқыл-тәтті, қолданылатын көкөніс қоспасына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- сәбіз және өсімдік майының хош иісі бар жаңа піскен көкөністерге тән;
</t>
    </r>
    <r>
      <rPr>
        <b/>
        <sz val="26"/>
        <color theme="1"/>
        <rFont val="Times New Roman"/>
        <family val="1"/>
        <charset val="204"/>
      </rPr>
      <t>Консистенция</t>
    </r>
    <r>
      <rPr>
        <sz val="26"/>
        <color theme="1"/>
        <rFont val="Times New Roman"/>
        <family val="1"/>
        <charset val="204"/>
      </rPr>
      <t xml:space="preserve"> - салаттың консистенциясы шырынды, жаңа піскен көкөністер - тығыз және серпімді.</t>
    </r>
  </si>
  <si>
    <r>
      <rPr>
        <b/>
        <sz val="26"/>
        <color theme="1"/>
        <rFont val="Times New Roman"/>
        <family val="1"/>
        <charset val="204"/>
      </rPr>
      <t xml:space="preserve">Сыртқы түрі: </t>
    </r>
    <r>
      <rPr>
        <sz val="26"/>
        <color theme="1"/>
        <rFont val="Times New Roman"/>
        <family val="1"/>
        <charset val="204"/>
      </rPr>
      <t xml:space="preserve">бір стақан қою сұйықтық, ақ немесе кілегей түсті.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сұйық, кремді.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ақ немесе кремді.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сүт қышқылы.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ашытылған сүт өнімдері</t>
    </r>
  </si>
  <si>
    <t>Макаронник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</si>
  <si>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төртбұрышты бұйым, беті тегіс емес, сәл  кесек, біркелкі емес түсті, еріген сары маймен себілген;
</t>
    </r>
    <r>
      <rPr>
        <b/>
        <sz val="26"/>
        <color theme="1"/>
        <rFont val="Times New Roman"/>
        <family val="1"/>
        <charset val="204"/>
      </rPr>
      <t xml:space="preserve">Түсі </t>
    </r>
    <r>
      <rPr>
        <sz val="26"/>
        <color theme="1"/>
        <rFont val="Times New Roman"/>
        <family val="1"/>
        <charset val="204"/>
      </rPr>
      <t xml:space="preserve">– қыртысы – ашық қоңыр;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тәтті, макарон және жұмыртқа-сүт қоспасына тән;
</t>
    </r>
    <r>
      <rPr>
        <b/>
        <sz val="26"/>
        <color theme="1"/>
        <rFont val="Times New Roman"/>
        <family val="1"/>
        <charset val="204"/>
      </rPr>
      <t>Иіс</t>
    </r>
    <r>
      <rPr>
        <sz val="26"/>
        <color theme="1"/>
        <rFont val="Times New Roman"/>
        <family val="1"/>
        <charset val="204"/>
      </rPr>
      <t xml:space="preserve"> – жаңа жұмыртқа мен сүттің хош иісі бар макарон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макарон - жұмсақ, серпімді, орташа тығыз, компоненттер жақсы араласады.</t>
    </r>
  </si>
  <si>
    <r>
      <rPr>
        <b/>
        <sz val="26"/>
        <color theme="1"/>
        <rFont val="Times New Roman"/>
        <family val="1"/>
        <charset val="204"/>
      </rPr>
      <t>Сыртқы түр</t>
    </r>
    <r>
      <rPr>
        <sz val="26"/>
        <color theme="1"/>
        <rFont val="Times New Roman"/>
        <family val="1"/>
        <charset val="204"/>
      </rPr>
      <t xml:space="preserve">і - төртбұрышты омлет, жұмыртқа массасы біркелкі, еріген сары маймен бетінен  құйылған;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сары;
</t>
    </r>
    <r>
      <rPr>
        <b/>
        <sz val="26"/>
        <color theme="1"/>
        <rFont val="Times New Roman"/>
        <family val="1"/>
        <charset val="204"/>
      </rPr>
      <t>Дәмі мен иісі</t>
    </r>
    <r>
      <rPr>
        <sz val="26"/>
        <color theme="1"/>
        <rFont val="Times New Roman"/>
        <family val="1"/>
        <charset val="204"/>
      </rPr>
      <t xml:space="preserve"> - жаңа піскен жұмыртқаларға тән (көгерген немесе басқа бөтен иістерсіз);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серпімді, жұмсақ.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</si>
  <si>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сорпаның сұйық бөлігінде бұршақ пен текшелерге кесілген көкөністер таратылады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картоп, бұршақ, тығыз тамырлар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сорпа – алтын түсті, беті май – ашық сарғыш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бұршақ, буға пісірілген көкөністер, орташа тұзды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бұршақ, сорпаға енгізілген көкөністер</t>
    </r>
  </si>
  <si>
    <t>Котлет  салынған  картоп  пюресі</t>
  </si>
  <si>
    <r>
      <rPr>
        <b/>
        <sz val="26"/>
        <color theme="1"/>
        <rFont val="Times New Roman"/>
        <family val="1"/>
        <charset val="204"/>
      </rPr>
      <t xml:space="preserve">Котлет: 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сәйкес пішіндегі нан үгіндісінде пісірілген қуырылған өнім  пісіру технологиясына сәйкес;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өнімнің қыртысы ашық қоңыр немесе алтын апельсинмен қоңыр түсті  реңк, қиығы бойынша – сұр-қоңыр;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- қуырылған ет котлет өнімдеріне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жұмсақ.
</t>
    </r>
    <r>
      <rPr>
        <b/>
        <i/>
        <sz val="26"/>
        <color theme="1"/>
        <rFont val="Times New Roman"/>
        <family val="1"/>
        <charset val="204"/>
      </rPr>
      <t xml:space="preserve">Картоп пюресі: 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бүкіл картоп табиғи пішінге ие (картоптың бір бөлігі болуы мүмкін  қайнатылған), маймен құйылған;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–сары;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– тұзды, картопқа тән, кілегейлі дәмі мен хош иісі бар  майлар;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жұмсақ,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</si>
  <si>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– барлық компоненттер біркелкі кесілген, салат ұқыпты үйілген, көкөністердің беті жылтыр;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қызылша түсінің (бургундия) артықшылығы бар көкөніс қоспасына тән;
</t>
    </r>
    <r>
      <rPr>
        <b/>
        <sz val="26"/>
        <color theme="1"/>
        <rFont val="Times New Roman"/>
        <family val="1"/>
        <charset val="204"/>
      </rPr>
      <t>Дәмі, иісі</t>
    </r>
    <r>
      <rPr>
        <sz val="26"/>
        <color theme="1"/>
        <rFont val="Times New Roman"/>
        <family val="1"/>
        <charset val="204"/>
      </rPr>
      <t xml:space="preserve"> - пайдаланылатын көкөніс қоспасына тән, сәл тәтті;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салат - шырынды, қайнатылған көкөністер - жұмсақ (көкөністер артық пісірілмейді).</t>
    </r>
  </si>
  <si>
    <t>Көкөніс  винегреті  салаты</t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</si>
  <si>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жарма дәндері ісінген, толық қайнаған, ботқасы кілегейлі дәмделген.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біртекті, тұтқыр, дәндері жұмсақ.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жарманың сәйкес түріне тән.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: орташа тәтті және тұзды, сүттің айқын дәмі мен кілегей иісі бар  майлар
</t>
    </r>
    <r>
      <rPr>
        <b/>
        <sz val="26"/>
        <color theme="1"/>
        <rFont val="Times New Roman"/>
        <family val="1"/>
        <charset val="204"/>
      </rPr>
      <t xml:space="preserve">Иісі: </t>
    </r>
    <r>
      <rPr>
        <sz val="26"/>
        <color theme="1"/>
        <rFont val="Times New Roman"/>
        <family val="1"/>
        <charset val="204"/>
      </rPr>
      <t>сүт пен сары май қосылған сәйкес ботқа.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</si>
  <si>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кесілген ет, күріш дәндері толығымен ісінген, пішінін сақтаған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ұсақталған жарма, жұмсақ көкөністер, ет және жарма
</t>
    </r>
    <r>
      <rPr>
        <b/>
        <sz val="26"/>
        <color theme="1"/>
        <rFont val="Times New Roman"/>
        <family val="1"/>
        <charset val="204"/>
      </rPr>
      <t>Дәмі:</t>
    </r>
    <r>
      <rPr>
        <sz val="26"/>
        <color theme="1"/>
        <rFont val="Times New Roman"/>
        <family val="1"/>
        <charset val="204"/>
      </rPr>
      <t xml:space="preserve"> ыдыстағы ингредиенттерге тән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ыдыстағы ингредиенттерге тән</t>
    </r>
  </si>
  <si>
    <t>Тауық  етінен  жасалған  көкөніс  сорпасы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</si>
  <si>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сорпаның сұйық бөлігінде қырыққабат, сәбіз және пияз, картоп  туралған. Қырыққабат пен көкөністер піскен. 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тамырлар мен пияз жұмсақ, қырыққабат серпімді, сұйық және тығыз бөліктердің арақатынасы сақталады.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сары, беті май – қызғылт сары, көкөніс – табиғи.
</t>
    </r>
    <r>
      <rPr>
        <b/>
        <sz val="26"/>
        <color theme="1"/>
        <rFont val="Times New Roman"/>
        <family val="1"/>
        <charset val="204"/>
      </rPr>
      <t>Дәмі мен иісі:</t>
    </r>
    <r>
      <rPr>
        <sz val="26"/>
        <color theme="1"/>
        <rFont val="Times New Roman"/>
        <family val="1"/>
        <charset val="204"/>
      </rPr>
      <t xml:space="preserve"> оның құрамындағы көкөністермен біріктірілген қырыққабат, орташа тұзды.</t>
    </r>
  </si>
  <si>
    <t>Фрикадельки, гарнир - қарақұмық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</si>
  <si>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: борщтың сұйық бөлігінде кесілген пішінін сақтаған көкөністер бар.
</t>
    </r>
    <r>
      <rPr>
        <b/>
        <sz val="26"/>
        <color theme="1"/>
        <rFont val="Times New Roman"/>
        <family val="1"/>
        <charset val="204"/>
      </rPr>
      <t>Консистенциясы:</t>
    </r>
    <r>
      <rPr>
        <sz val="26"/>
        <color theme="1"/>
        <rFont val="Times New Roman"/>
        <family val="1"/>
        <charset val="204"/>
      </rPr>
      <t xml:space="preserve"> қызылша, көкөніс және бұршақ жұмсақ; сұйық және тығыз бөліктердің арақатынасы сақталады.
</t>
    </r>
    <r>
      <rPr>
        <b/>
        <sz val="26"/>
        <color theme="1"/>
        <rFont val="Times New Roman"/>
        <family val="1"/>
        <charset val="204"/>
      </rPr>
      <t>Түсі:</t>
    </r>
    <r>
      <rPr>
        <sz val="26"/>
        <color theme="1"/>
        <rFont val="Times New Roman"/>
        <family val="1"/>
        <charset val="204"/>
      </rPr>
      <t xml:space="preserve"> қызыл-қызыл, беті майлы-қызғылт сары.
</t>
    </r>
    <r>
      <rPr>
        <b/>
        <sz val="26"/>
        <color theme="1"/>
        <rFont val="Times New Roman"/>
        <family val="1"/>
        <charset val="204"/>
      </rPr>
      <t xml:space="preserve">Дәмі: </t>
    </r>
    <r>
      <rPr>
        <sz val="26"/>
        <color theme="1"/>
        <rFont val="Times New Roman"/>
        <family val="1"/>
        <charset val="204"/>
      </rPr>
      <t xml:space="preserve">тәтті және қышқыл, орташа тұзды.
</t>
    </r>
    <r>
      <rPr>
        <b/>
        <sz val="26"/>
        <color theme="1"/>
        <rFont val="Times New Roman"/>
        <family val="1"/>
        <charset val="204"/>
      </rPr>
      <t>Иісі:</t>
    </r>
    <r>
      <rPr>
        <sz val="26"/>
        <color theme="1"/>
        <rFont val="Times New Roman"/>
        <family val="1"/>
        <charset val="204"/>
      </rPr>
      <t xml:space="preserve"> көкөністерге тән.</t>
    </r>
  </si>
  <si>
    <r>
      <rPr>
        <b/>
        <sz val="26"/>
        <color theme="1"/>
        <rFont val="Times New Roman"/>
        <family val="1"/>
        <charset val="204"/>
      </rPr>
      <t>Сыртқы түрі:</t>
    </r>
    <r>
      <rPr>
        <sz val="26"/>
        <color theme="1"/>
        <rFont val="Times New Roman"/>
        <family val="1"/>
        <charset val="204"/>
      </rPr>
      <t xml:space="preserve"> котлеттер пішіні сопақша тегістелген, ұшы сүйір.
</t>
    </r>
    <r>
      <rPr>
        <b/>
        <sz val="26"/>
        <color theme="1"/>
        <rFont val="Times New Roman"/>
        <family val="1"/>
        <charset val="204"/>
      </rPr>
      <t xml:space="preserve">Консистенциясы: </t>
    </r>
    <r>
      <rPr>
        <sz val="26"/>
        <color theme="1"/>
        <rFont val="Times New Roman"/>
        <family val="1"/>
        <charset val="204"/>
      </rPr>
      <t xml:space="preserve">шырынды, борпылдақ, біртекті.
</t>
    </r>
    <r>
      <rPr>
        <b/>
        <sz val="26"/>
        <color theme="1"/>
        <rFont val="Times New Roman"/>
        <family val="1"/>
        <charset val="204"/>
      </rPr>
      <t xml:space="preserve">Түсі: </t>
    </r>
    <r>
      <rPr>
        <sz val="26"/>
        <color theme="1"/>
        <rFont val="Times New Roman"/>
        <family val="1"/>
        <charset val="204"/>
      </rPr>
      <t xml:space="preserve">қыртысы - алтын, кесілген - ашық сұр.
</t>
    </r>
    <r>
      <rPr>
        <b/>
        <sz val="26"/>
        <color theme="1"/>
        <rFont val="Times New Roman"/>
        <family val="1"/>
        <charset val="204"/>
      </rPr>
      <t>Дәмі мен иісі:</t>
    </r>
    <r>
      <rPr>
        <sz val="26"/>
        <color theme="1"/>
        <rFont val="Times New Roman"/>
        <family val="1"/>
        <charset val="204"/>
      </rPr>
      <t xml:space="preserve"> қуырылған балық котлетінің массасы, орташа тұзды
</t>
    </r>
    <r>
      <rPr>
        <b/>
        <i/>
        <sz val="26"/>
        <color theme="1"/>
        <rFont val="Times New Roman"/>
        <family val="1"/>
        <charset val="204"/>
      </rPr>
      <t>Гарнир - күріш</t>
    </r>
    <r>
      <rPr>
        <sz val="26"/>
        <color theme="1"/>
        <rFont val="Times New Roman"/>
        <family val="1"/>
        <charset val="204"/>
      </rPr>
      <t xml:space="preserve">
</t>
    </r>
    <r>
      <rPr>
        <b/>
        <sz val="26"/>
        <color theme="1"/>
        <rFont val="Times New Roman"/>
        <family val="1"/>
        <charset val="204"/>
      </rPr>
      <t xml:space="preserve">Сыртқы түрі </t>
    </r>
    <r>
      <rPr>
        <sz val="26"/>
        <color theme="1"/>
        <rFont val="Times New Roman"/>
        <family val="1"/>
        <charset val="204"/>
      </rPr>
      <t xml:space="preserve">- жарма дәндері толығымен ісінген, негізінен пішінін сақтайды және бір-бірінен оңай  ажыратылады; сары маймен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сұр-ақ немесе ақшыл крем;
</t>
    </r>
    <r>
      <rPr>
        <b/>
        <sz val="26"/>
        <color theme="1"/>
        <rFont val="Times New Roman"/>
        <family val="1"/>
        <charset val="204"/>
      </rPr>
      <t xml:space="preserve">Дәмі, иісі </t>
    </r>
    <r>
      <rPr>
        <sz val="26"/>
        <color theme="1"/>
        <rFont val="Times New Roman"/>
        <family val="1"/>
        <charset val="204"/>
      </rPr>
      <t xml:space="preserve">– күрішке тән, бөгде дәм мен иіссіз;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– біртекті, тұтқыр, жұмсақ дәндер.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</si>
  <si>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дөңгелек пішінді бұйымдар, зақымданбаған, біркелкі қант ұнтағына себілген;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өнімнің  беті  күйік іздері жоқ ашық қоңыр;
</t>
    </r>
    <r>
      <rPr>
        <b/>
        <sz val="26"/>
        <color theme="1"/>
        <rFont val="Times New Roman"/>
        <family val="1"/>
        <charset val="204"/>
      </rPr>
      <t>Дәм мен иіс</t>
    </r>
    <r>
      <rPr>
        <sz val="26"/>
        <color theme="1"/>
        <rFont val="Times New Roman"/>
        <family val="1"/>
        <charset val="204"/>
      </rPr>
      <t xml:space="preserve"> - қамырдан жасалған бұйымдарға тән, бөгде дәмі мен иісі жоқ;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үгінді - пісірілген, серпімді, түйіршіксіз, бос және тығыздалусыз.</t>
    </r>
  </si>
  <si>
    <t>Көкөністермен пісірілген  макарон</t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</si>
  <si>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пішінін сақтап қалған макарон бір-бірінен оңай бөлінеді, көкөністермен  дәмделген;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– ашық қызғылт сары;
Дәмі, иісі – макарон өнімдері мен қышқыл дәмі бар томат пюресі;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жұмсақ, серпімді, орташа тығыз.</t>
    </r>
  </si>
  <si>
    <r>
      <rPr>
        <b/>
        <sz val="26"/>
        <color theme="1"/>
        <rFont val="Times New Roman"/>
        <family val="1"/>
        <charset val="204"/>
      </rPr>
      <t>Сыртқы түрі</t>
    </r>
    <r>
      <rPr>
        <sz val="26"/>
        <color theme="1"/>
        <rFont val="Times New Roman"/>
        <family val="1"/>
        <charset val="204"/>
      </rPr>
      <t xml:space="preserve"> - көкөністер біркелкі кесілген, бетінде май жарқырайды, компоненттер жиынтығы рецептке сәйкес келеді;
</t>
    </r>
    <r>
      <rPr>
        <b/>
        <sz val="26"/>
        <color theme="1"/>
        <rFont val="Times New Roman"/>
        <family val="1"/>
        <charset val="204"/>
      </rPr>
      <t>Түсі</t>
    </r>
    <r>
      <rPr>
        <sz val="26"/>
        <color theme="1"/>
        <rFont val="Times New Roman"/>
        <family val="1"/>
        <charset val="204"/>
      </rPr>
      <t xml:space="preserve"> - ашық сұр, майлы жылтыр - ашық сарыдан, көкөністер және  дәнді дақылдар – олардың түріне тән;
</t>
    </r>
    <r>
      <rPr>
        <b/>
        <sz val="26"/>
        <color theme="1"/>
        <rFont val="Times New Roman"/>
        <family val="1"/>
        <charset val="204"/>
      </rPr>
      <t>Дәмі</t>
    </r>
    <r>
      <rPr>
        <sz val="26"/>
        <color theme="1"/>
        <rFont val="Times New Roman"/>
        <family val="1"/>
        <charset val="204"/>
      </rPr>
      <t xml:space="preserve"> – аздап тәтті, қырыққабатқа тән, картоп дәмі бар;
</t>
    </r>
    <r>
      <rPr>
        <b/>
        <sz val="26"/>
        <color theme="1"/>
        <rFont val="Times New Roman"/>
        <family val="1"/>
        <charset val="204"/>
      </rPr>
      <t xml:space="preserve">Иісі </t>
    </r>
    <r>
      <rPr>
        <sz val="26"/>
        <color theme="1"/>
        <rFont val="Times New Roman"/>
        <family val="1"/>
        <charset val="204"/>
      </rPr>
      <t xml:space="preserve">- иісі қуырылған көкөністердің  иісіне  тән;
</t>
    </r>
    <r>
      <rPr>
        <b/>
        <sz val="26"/>
        <color theme="1"/>
        <rFont val="Times New Roman"/>
        <family val="1"/>
        <charset val="204"/>
      </rPr>
      <t>Консистенциясы</t>
    </r>
    <r>
      <rPr>
        <sz val="26"/>
        <color theme="1"/>
        <rFont val="Times New Roman"/>
        <family val="1"/>
        <charset val="204"/>
      </rPr>
      <t xml:space="preserve"> - көкөністер мен дәнді дақылдар - жұмсақ, тығыз.</t>
    </r>
  </si>
  <si>
    <t>жеміс - жидектер  (алма)</t>
  </si>
  <si>
    <t>Қоймада  бар  азық - түлік</t>
  </si>
  <si>
    <t>"________________"  балабақшасының  директоры</t>
  </si>
  <si>
    <t>_________________________</t>
  </si>
  <si>
    <t>"_______"   __________________    -    "_______"  _____________________  2024  ж.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</si>
</sst>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u/>
      <sz val="20"/>
      <color theme="1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i/>
      <sz val="20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26"/>
      <color theme="1"/>
      <name val="Times New Roman"/>
      <family val="1"/>
      <charset val="204"/>
    </font>
    <font>
      <sz val="26"/>
      <color rgb="FF00000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26"/>
      <color rgb="FF1F1F1F"/>
      <name val="Times New Roman"/>
      <family val="1"/>
      <charset val="204"/>
    </font>
    <font>
      <b/>
      <sz val="26"/>
      <color rgb="FF1F1F1F"/>
      <name val="Times New Roman"/>
      <family val="1"/>
      <charset val="204"/>
    </font>
    <font>
      <sz val="26"/>
      <color rgb="FF1F1F1F"/>
      <name val="Inherit"/>
      <charset val="204"/>
    </font>
    <font>
      <b/>
      <i/>
      <sz val="26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5">
    <xf numFmtId="0" fontId="0" fillId="0" borderId="0" xfId="0"/>
    <xf numFmtId="0" fontId="6" fillId="0" borderId="0" xfId="1" applyFont="1" applyProtection="1">
      <protection hidden="1"/>
    </xf>
    <xf numFmtId="0" fontId="6" fillId="0" borderId="1" xfId="1" applyFont="1" applyBorder="1" applyAlignment="1" applyProtection="1">
      <alignment horizontal="center" vertical="center" wrapText="1"/>
      <protection hidden="1"/>
    </xf>
    <xf numFmtId="0" fontId="7" fillId="0" borderId="1" xfId="1" applyFont="1" applyBorder="1" applyAlignment="1" applyProtection="1">
      <alignment horizontal="center" vertical="center" wrapText="1"/>
      <protection hidden="1"/>
    </xf>
    <xf numFmtId="0" fontId="6" fillId="0" borderId="1" xfId="1" applyFont="1" applyBorder="1" applyAlignment="1" applyProtection="1">
      <alignment vertical="center" wrapText="1"/>
      <protection hidden="1"/>
    </xf>
    <xf numFmtId="0" fontId="7" fillId="0" borderId="1" xfId="1" applyFont="1" applyFill="1" applyBorder="1" applyAlignment="1" applyProtection="1">
      <alignment horizontal="center" vertical="center" wrapText="1"/>
      <protection hidden="1"/>
    </xf>
    <xf numFmtId="0" fontId="6" fillId="0" borderId="1" xfId="1" applyFont="1" applyBorder="1" applyAlignment="1" applyProtection="1">
      <alignment horizontal="center"/>
      <protection hidden="1"/>
    </xf>
    <xf numFmtId="0" fontId="6" fillId="0" borderId="1" xfId="1" applyFont="1" applyBorder="1" applyProtection="1">
      <protection hidden="1"/>
    </xf>
    <xf numFmtId="0" fontId="6" fillId="0" borderId="0" xfId="1" applyFont="1" applyAlignment="1" applyProtection="1">
      <alignment horizontal="center"/>
      <protection hidden="1"/>
    </xf>
    <xf numFmtId="1" fontId="6" fillId="0" borderId="0" xfId="0" applyNumberFormat="1" applyFont="1" applyProtection="1">
      <protection locked="0" hidden="1"/>
    </xf>
    <xf numFmtId="165" fontId="6" fillId="0" borderId="0" xfId="0" applyNumberFormat="1" applyFont="1" applyProtection="1">
      <protection locked="0" hidden="1"/>
    </xf>
    <xf numFmtId="1" fontId="6" fillId="0" borderId="0" xfId="0" applyNumberFormat="1" applyFont="1" applyFill="1" applyProtection="1">
      <protection locked="0" hidden="1"/>
    </xf>
    <xf numFmtId="1" fontId="6" fillId="0" borderId="0" xfId="0" applyNumberFormat="1" applyFont="1" applyAlignment="1" applyProtection="1">
      <alignment wrapText="1"/>
      <protection locked="0" hidden="1"/>
    </xf>
    <xf numFmtId="1" fontId="3" fillId="0" borderId="0" xfId="0" applyNumberFormat="1" applyFont="1" applyProtection="1">
      <protection locked="0" hidden="1"/>
    </xf>
    <xf numFmtId="1" fontId="2" fillId="0" borderId="0" xfId="0" applyNumberFormat="1" applyFont="1" applyAlignment="1" applyProtection="1">
      <alignment horizontal="center"/>
      <protection locked="0" hidden="1"/>
    </xf>
    <xf numFmtId="1" fontId="4" fillId="0" borderId="0" xfId="0" applyNumberFormat="1" applyFont="1" applyAlignment="1" applyProtection="1">
      <alignment horizontal="center"/>
      <protection locked="0" hidden="1"/>
    </xf>
    <xf numFmtId="1" fontId="2" fillId="0" borderId="0" xfId="0" applyNumberFormat="1" applyFont="1" applyBorder="1" applyAlignment="1" applyProtection="1">
      <alignment horizontal="center"/>
      <protection locked="0" hidden="1"/>
    </xf>
    <xf numFmtId="1" fontId="5" fillId="0" borderId="0" xfId="0" applyNumberFormat="1" applyFont="1" applyBorder="1" applyAlignment="1" applyProtection="1">
      <alignment horizontal="center"/>
      <protection locked="0" hidden="1"/>
    </xf>
    <xf numFmtId="1" fontId="2" fillId="0" borderId="0" xfId="0" applyNumberFormat="1" applyFont="1" applyProtection="1">
      <protection locked="0" hidden="1"/>
    </xf>
    <xf numFmtId="165" fontId="2" fillId="0" borderId="0" xfId="0" applyNumberFormat="1" applyFont="1" applyProtection="1">
      <protection locked="0" hidden="1"/>
    </xf>
    <xf numFmtId="1" fontId="4" fillId="0" borderId="0" xfId="0" applyNumberFormat="1" applyFont="1" applyAlignment="1" applyProtection="1">
      <alignment horizontal="center" vertical="center"/>
      <protection locked="0" hidden="1"/>
    </xf>
    <xf numFmtId="1" fontId="11" fillId="0" borderId="0" xfId="0" applyNumberFormat="1" applyFont="1" applyAlignment="1" applyProtection="1">
      <protection locked="0" hidden="1"/>
    </xf>
    <xf numFmtId="1" fontId="8" fillId="0" borderId="0" xfId="0" applyNumberFormat="1" applyFont="1" applyAlignment="1" applyProtection="1">
      <protection locked="0" hidden="1"/>
    </xf>
    <xf numFmtId="1" fontId="6" fillId="0" borderId="1" xfId="0" applyNumberFormat="1" applyFont="1" applyFill="1" applyBorder="1" applyProtection="1">
      <protection locked="0" hidden="1"/>
    </xf>
    <xf numFmtId="1" fontId="6" fillId="0" borderId="1" xfId="0" applyNumberFormat="1" applyFont="1" applyFill="1" applyBorder="1" applyAlignment="1" applyProtection="1">
      <alignment horizontal="center" vertical="center" textRotation="90" wrapText="1"/>
      <protection locked="0" hidden="1"/>
    </xf>
    <xf numFmtId="1" fontId="6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1" fontId="6" fillId="0" borderId="0" xfId="0" applyNumberFormat="1" applyFont="1" applyFill="1" applyProtection="1">
      <protection hidden="1"/>
    </xf>
    <xf numFmtId="1" fontId="6" fillId="0" borderId="0" xfId="0" applyNumberFormat="1" applyFont="1" applyAlignment="1" applyProtection="1">
      <alignment wrapText="1"/>
      <protection hidden="1"/>
    </xf>
    <xf numFmtId="2" fontId="13" fillId="0" borderId="0" xfId="0" applyNumberFormat="1" applyFont="1" applyAlignment="1" applyProtection="1">
      <alignment horizontal="center" vertical="center" textRotation="90"/>
      <protection locked="0" hidden="1"/>
    </xf>
    <xf numFmtId="1" fontId="6" fillId="0" borderId="0" xfId="0" applyNumberFormat="1" applyFont="1" applyAlignment="1" applyProtection="1">
      <alignment horizontal="center" vertical="center"/>
      <protection locked="0"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1" fontId="6" fillId="0" borderId="0" xfId="0" applyNumberFormat="1" applyFont="1" applyBorder="1" applyAlignment="1" applyProtection="1">
      <protection locked="0" hidden="1"/>
    </xf>
    <xf numFmtId="1" fontId="6" fillId="0" borderId="0" xfId="0" applyNumberFormat="1" applyFont="1" applyBorder="1" applyProtection="1">
      <protection locked="0" hidden="1"/>
    </xf>
    <xf numFmtId="0" fontId="6" fillId="0" borderId="1" xfId="1" applyFont="1" applyBorder="1" applyAlignment="1" applyProtection="1">
      <alignment horizontal="center" vertical="center" wrapText="1"/>
      <protection locked="0" hidden="1"/>
    </xf>
    <xf numFmtId="0" fontId="6" fillId="0" borderId="1" xfId="1" applyFont="1" applyBorder="1" applyAlignment="1" applyProtection="1">
      <alignment horizontal="center"/>
      <protection locked="0" hidden="1"/>
    </xf>
    <xf numFmtId="0" fontId="6" fillId="0" borderId="0" xfId="1" applyFont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0" fontId="2" fillId="0" borderId="1" xfId="0" applyFont="1" applyBorder="1" applyProtection="1">
      <protection hidden="1"/>
    </xf>
    <xf numFmtId="1" fontId="3" fillId="2" borderId="1" xfId="0" applyNumberFormat="1" applyFont="1" applyFill="1" applyBorder="1" applyAlignment="1" applyProtection="1">
      <alignment vertical="center"/>
      <protection locked="0" hidden="1"/>
    </xf>
    <xf numFmtId="1" fontId="2" fillId="0" borderId="1" xfId="0" applyNumberFormat="1" applyFont="1" applyBorder="1" applyAlignment="1" applyProtection="1">
      <alignment horizontal="center" vertical="center"/>
      <protection locked="0" hidden="1"/>
    </xf>
    <xf numFmtId="1" fontId="2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" fillId="0" borderId="1" xfId="0" applyNumberFormat="1" applyFont="1" applyBorder="1" applyAlignment="1" applyProtection="1">
      <alignment horizontal="center" vertical="center" wrapText="1"/>
      <protection locked="0" hidden="1"/>
    </xf>
    <xf numFmtId="1" fontId="2" fillId="0" borderId="1" xfId="0" applyNumberFormat="1" applyFont="1" applyBorder="1" applyAlignment="1" applyProtection="1">
      <alignment horizontal="left" vertical="center" wrapText="1"/>
      <protection locked="0" hidden="1"/>
    </xf>
    <xf numFmtId="1" fontId="2" fillId="0" borderId="1" xfId="0" applyNumberFormat="1" applyFont="1" applyBorder="1" applyProtection="1">
      <protection locked="0" hidden="1"/>
    </xf>
    <xf numFmtId="1" fontId="3" fillId="2" borderId="1" xfId="0" applyNumberFormat="1" applyFont="1" applyFill="1" applyBorder="1" applyProtection="1">
      <protection locked="0" hidden="1"/>
    </xf>
    <xf numFmtId="1" fontId="3" fillId="2" borderId="1" xfId="0" applyNumberFormat="1" applyFont="1" applyFill="1" applyBorder="1" applyAlignment="1" applyProtection="1">
      <alignment vertical="center" wrapText="1"/>
      <protection locked="0" hidden="1"/>
    </xf>
    <xf numFmtId="1" fontId="2" fillId="0" borderId="1" xfId="0" applyNumberFormat="1" applyFont="1" applyFill="1" applyBorder="1" applyAlignment="1" applyProtection="1">
      <alignment horizontal="left" vertical="center" wrapText="1"/>
      <protection locked="0" hidden="1"/>
    </xf>
    <xf numFmtId="1" fontId="3" fillId="0" borderId="1" xfId="0" applyNumberFormat="1" applyFont="1" applyBorder="1" applyAlignment="1" applyProtection="1">
      <alignment horizontal="center" vertical="center"/>
      <protection locked="0" hidden="1"/>
    </xf>
    <xf numFmtId="1" fontId="3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1" fontId="3" fillId="3" borderId="1" xfId="0" applyNumberFormat="1" applyFont="1" applyFill="1" applyBorder="1" applyAlignment="1" applyProtection="1">
      <alignment vertical="top" wrapText="1"/>
      <protection hidden="1"/>
    </xf>
    <xf numFmtId="1" fontId="3" fillId="3" borderId="1" xfId="0" applyNumberFormat="1" applyFont="1" applyFill="1" applyBorder="1" applyAlignment="1" applyProtection="1">
      <alignment horizontal="center"/>
      <protection hidden="1"/>
    </xf>
    <xf numFmtId="1" fontId="3" fillId="2" borderId="1" xfId="0" applyNumberFormat="1" applyFont="1" applyFill="1" applyBorder="1" applyAlignment="1" applyProtection="1">
      <alignment vertical="center"/>
      <protection hidden="1"/>
    </xf>
    <xf numFmtId="164" fontId="3" fillId="2" borderId="1" xfId="0" applyNumberFormat="1" applyFont="1" applyFill="1" applyBorder="1" applyAlignment="1" applyProtection="1">
      <alignment horizontal="center" vertical="center" textRotation="90"/>
      <protection hidden="1"/>
    </xf>
    <xf numFmtId="1" fontId="3" fillId="0" borderId="1" xfId="0" applyNumberFormat="1" applyFont="1" applyBorder="1" applyAlignment="1" applyProtection="1">
      <alignment vertical="center"/>
      <protection locked="0" hidden="1"/>
    </xf>
    <xf numFmtId="2" fontId="2" fillId="0" borderId="1" xfId="0" applyNumberFormat="1" applyFont="1" applyFill="1" applyBorder="1" applyAlignment="1" applyProtection="1">
      <alignment horizontal="center" vertical="center" textRotation="90"/>
      <protection locked="0" hidden="1"/>
    </xf>
    <xf numFmtId="1" fontId="3" fillId="4" borderId="1" xfId="0" applyNumberFormat="1" applyFont="1" applyFill="1" applyBorder="1" applyAlignment="1" applyProtection="1">
      <alignment vertical="center"/>
      <protection hidden="1"/>
    </xf>
    <xf numFmtId="2" fontId="3" fillId="4" borderId="1" xfId="0" applyNumberFormat="1" applyFont="1" applyFill="1" applyBorder="1" applyAlignment="1" applyProtection="1">
      <alignment horizontal="center" vertical="center" textRotation="90"/>
      <protection hidden="1"/>
    </xf>
    <xf numFmtId="0" fontId="6" fillId="2" borderId="1" xfId="1" applyFont="1" applyFill="1" applyBorder="1" applyAlignment="1" applyProtection="1">
      <alignment horizontal="center"/>
      <protection locked="0" hidden="1"/>
    </xf>
    <xf numFmtId="0" fontId="6" fillId="0" borderId="1" xfId="1" applyFont="1" applyFill="1" applyBorder="1" applyAlignment="1" applyProtection="1">
      <alignment horizontal="center"/>
      <protection locked="0" hidden="1"/>
    </xf>
    <xf numFmtId="2" fontId="18" fillId="0" borderId="0" xfId="0" applyNumberFormat="1" applyFont="1" applyAlignment="1" applyProtection="1">
      <alignment horizontal="center" vertical="center" textRotation="90"/>
      <protection locked="0" hidden="1"/>
    </xf>
    <xf numFmtId="2" fontId="13" fillId="2" borderId="0" xfId="0" applyNumberFormat="1" applyFont="1" applyFill="1" applyAlignment="1" applyProtection="1">
      <alignment horizontal="center" vertical="center" textRotation="90"/>
      <protection locked="0" hidden="1"/>
    </xf>
    <xf numFmtId="165" fontId="2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Alignment="1" applyProtection="1">
      <alignment horizontal="center" vertical="center"/>
      <protection locked="0" hidden="1"/>
    </xf>
    <xf numFmtId="1" fontId="19" fillId="0" borderId="0" xfId="0" applyNumberFormat="1" applyFont="1" applyProtection="1">
      <protection locked="0" hidden="1"/>
    </xf>
    <xf numFmtId="1" fontId="19" fillId="0" borderId="0" xfId="0" applyNumberFormat="1" applyFont="1" applyAlignment="1" applyProtection="1">
      <alignment vertical="top"/>
      <protection locked="0" hidden="1"/>
    </xf>
    <xf numFmtId="0" fontId="20" fillId="0" borderId="1" xfId="0" applyFont="1" applyBorder="1" applyAlignment="1" applyProtection="1">
      <alignment horizontal="center" vertical="center" wrapText="1"/>
      <protection locked="0" hidden="1"/>
    </xf>
    <xf numFmtId="0" fontId="20" fillId="0" borderId="1" xfId="0" applyFont="1" applyBorder="1" applyAlignment="1" applyProtection="1">
      <alignment horizontal="center" vertical="top" wrapText="1"/>
      <protection hidden="1"/>
    </xf>
    <xf numFmtId="1" fontId="19" fillId="0" borderId="0" xfId="0" applyNumberFormat="1" applyFont="1" applyProtection="1">
      <protection hidden="1"/>
    </xf>
    <xf numFmtId="1" fontId="19" fillId="0" borderId="1" xfId="0" applyNumberFormat="1" applyFont="1" applyFill="1" applyBorder="1" applyAlignment="1" applyProtection="1">
      <alignment vertical="top" wrapText="1"/>
      <protection hidden="1"/>
    </xf>
    <xf numFmtId="1" fontId="19" fillId="0" borderId="1" xfId="0" applyNumberFormat="1" applyFont="1" applyBorder="1" applyAlignment="1" applyProtection="1">
      <alignment horizontal="left" vertical="top" wrapText="1"/>
      <protection locked="0" hidden="1"/>
    </xf>
    <xf numFmtId="1" fontId="19" fillId="0" borderId="1" xfId="0" applyNumberFormat="1" applyFont="1" applyBorder="1" applyAlignment="1" applyProtection="1">
      <alignment horizontal="center" vertical="top" wrapText="1"/>
      <protection locked="0" hidden="1"/>
    </xf>
    <xf numFmtId="1" fontId="19" fillId="0" borderId="1" xfId="0" applyNumberFormat="1" applyFont="1" applyBorder="1" applyAlignment="1" applyProtection="1">
      <alignment vertical="top" wrapText="1"/>
      <protection locked="0" hidden="1"/>
    </xf>
    <xf numFmtId="1" fontId="19" fillId="0" borderId="1" xfId="0" applyNumberFormat="1" applyFont="1" applyFill="1" applyBorder="1" applyAlignment="1" applyProtection="1">
      <alignment vertical="top"/>
      <protection hidden="1"/>
    </xf>
    <xf numFmtId="1" fontId="19" fillId="0" borderId="1" xfId="0" applyNumberFormat="1" applyFont="1" applyBorder="1" applyAlignment="1" applyProtection="1">
      <alignment wrapText="1"/>
      <protection locked="0" hidden="1"/>
    </xf>
    <xf numFmtId="1" fontId="19" fillId="0" borderId="0" xfId="0" applyNumberFormat="1" applyFont="1" applyBorder="1" applyAlignment="1" applyProtection="1">
      <protection locked="0" hidden="1"/>
    </xf>
    <xf numFmtId="1" fontId="19" fillId="0" borderId="0" xfId="0" applyNumberFormat="1" applyFont="1" applyBorder="1" applyProtection="1">
      <protection locked="0" hidden="1"/>
    </xf>
    <xf numFmtId="1" fontId="19" fillId="0" borderId="0" xfId="0" applyNumberFormat="1" applyFont="1" applyAlignment="1" applyProtection="1">
      <alignment vertical="top"/>
      <protection hidden="1"/>
    </xf>
    <xf numFmtId="1" fontId="19" fillId="0" borderId="0" xfId="0" applyNumberFormat="1" applyFont="1" applyAlignment="1" applyProtection="1">
      <protection locked="0"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1" fontId="19" fillId="0" borderId="1" xfId="0" applyNumberFormat="1" applyFont="1" applyBorder="1" applyProtection="1">
      <protection locked="0" hidden="1"/>
    </xf>
    <xf numFmtId="1" fontId="19" fillId="0" borderId="1" xfId="0" applyNumberFormat="1" applyFont="1" applyBorder="1" applyProtection="1">
      <protection hidden="1"/>
    </xf>
    <xf numFmtId="1" fontId="19" fillId="0" borderId="1" xfId="0" applyNumberFormat="1" applyFont="1" applyBorder="1" applyAlignment="1" applyProtection="1">
      <alignment horizontal="left" vertical="top" wrapText="1"/>
      <protection hidden="1"/>
    </xf>
    <xf numFmtId="1" fontId="19" fillId="0" borderId="1" xfId="0" applyNumberFormat="1" applyFont="1" applyBorder="1" applyAlignment="1" applyProtection="1">
      <alignment vertical="top"/>
      <protection hidden="1"/>
    </xf>
    <xf numFmtId="2" fontId="2" fillId="0" borderId="1" xfId="0" applyNumberFormat="1" applyFont="1" applyFill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Alignment="1" applyProtection="1">
      <alignment horizontal="center" vertical="center" wrapText="1"/>
      <protection locked="0" hidden="1"/>
    </xf>
    <xf numFmtId="2" fontId="3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1" xfId="0" applyNumberFormat="1" applyFont="1" applyBorder="1" applyProtection="1">
      <protection locked="0" hidden="1"/>
    </xf>
    <xf numFmtId="2" fontId="3" fillId="0" borderId="1" xfId="0" applyNumberFormat="1" applyFont="1" applyFill="1" applyBorder="1" applyAlignment="1" applyProtection="1">
      <alignment horizontal="center" vertical="center"/>
      <protection locked="0" hidden="1"/>
    </xf>
    <xf numFmtId="2" fontId="3" fillId="0" borderId="1" xfId="0" applyNumberFormat="1" applyFont="1" applyBorder="1" applyAlignment="1" applyProtection="1">
      <alignment horizontal="center"/>
      <protection hidden="1"/>
    </xf>
    <xf numFmtId="2" fontId="2" fillId="0" borderId="1" xfId="0" applyNumberFormat="1" applyFont="1" applyBorder="1" applyAlignment="1" applyProtection="1">
      <alignment horizontal="center"/>
      <protection hidden="1"/>
    </xf>
    <xf numFmtId="1" fontId="19" fillId="0" borderId="1" xfId="0" applyNumberFormat="1" applyFont="1" applyBorder="1" applyAlignment="1" applyProtection="1">
      <alignment horizontal="center" vertical="top"/>
      <protection locked="0" hidden="1"/>
    </xf>
    <xf numFmtId="1" fontId="19" fillId="0" borderId="1" xfId="0" applyNumberFormat="1" applyFont="1" applyBorder="1" applyAlignment="1" applyProtection="1">
      <alignment vertical="top"/>
      <protection locked="0" hidden="1"/>
    </xf>
    <xf numFmtId="2" fontId="2" fillId="0" borderId="1" xfId="0" applyNumberFormat="1" applyFont="1" applyFill="1" applyBorder="1" applyAlignment="1" applyProtection="1">
      <alignment horizontal="center" vertical="center" wrapText="1"/>
      <protection locked="0" hidden="1"/>
    </xf>
    <xf numFmtId="1" fontId="19" fillId="0" borderId="0" xfId="0" applyNumberFormat="1" applyFont="1" applyAlignment="1" applyProtection="1">
      <alignment horizontal="left" vertical="top"/>
      <protection locked="0" hidden="1"/>
    </xf>
    <xf numFmtId="1" fontId="19" fillId="0" borderId="0" xfId="0" applyNumberFormat="1" applyFont="1" applyAlignment="1" applyProtection="1">
      <alignment horizontal="left" vertical="top"/>
      <protection hidden="1"/>
    </xf>
    <xf numFmtId="1" fontId="19" fillId="0" borderId="1" xfId="0" applyNumberFormat="1" applyFont="1" applyBorder="1" applyAlignment="1" applyProtection="1">
      <alignment horizontal="left" vertical="top"/>
      <protection hidden="1"/>
    </xf>
    <xf numFmtId="1" fontId="19" fillId="0" borderId="1" xfId="0" applyNumberFormat="1" applyFont="1" applyBorder="1" applyAlignment="1" applyProtection="1">
      <alignment horizontal="left" vertical="center" wrapText="1"/>
      <protection locked="0" hidden="1"/>
    </xf>
    <xf numFmtId="1" fontId="19" fillId="0" borderId="1" xfId="0" applyNumberFormat="1" applyFont="1" applyBorder="1" applyAlignment="1" applyProtection="1">
      <alignment horizontal="left" vertical="center"/>
      <protection locked="0" hidden="1"/>
    </xf>
    <xf numFmtId="2" fontId="6" fillId="0" borderId="0" xfId="1" applyNumberFormat="1" applyFont="1" applyProtection="1"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19" fillId="0" borderId="1" xfId="0" applyNumberFormat="1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6" fillId="0" borderId="1" xfId="0" applyNumberFormat="1" applyFont="1" applyFill="1" applyBorder="1" applyProtection="1">
      <protection hidden="1"/>
    </xf>
    <xf numFmtId="1" fontId="6" fillId="0" borderId="1" xfId="0" applyNumberFormat="1" applyFont="1" applyBorder="1" applyAlignment="1" applyProtection="1">
      <alignment horizontal="center" vertical="center" textRotation="90" wrapText="1"/>
      <protection hidden="1"/>
    </xf>
    <xf numFmtId="165" fontId="6" fillId="0" borderId="1" xfId="0" applyNumberFormat="1" applyFont="1" applyBorder="1" applyAlignment="1" applyProtection="1">
      <alignment horizontal="center" vertical="center" textRotation="90" wrapText="1"/>
      <protection hidden="1"/>
    </xf>
    <xf numFmtId="1" fontId="6" fillId="0" borderId="1" xfId="0" applyNumberFormat="1" applyFont="1" applyBorder="1" applyAlignment="1" applyProtection="1">
      <alignment horizontal="center" vertical="center" textRotation="90"/>
      <protection hidden="1"/>
    </xf>
    <xf numFmtId="1" fontId="6" fillId="0" borderId="1" xfId="0" applyNumberFormat="1" applyFont="1" applyFill="1" applyBorder="1" applyAlignment="1" applyProtection="1">
      <alignment horizontal="center" vertical="center" textRotation="90" wrapText="1"/>
      <protection hidden="1"/>
    </xf>
    <xf numFmtId="1" fontId="3" fillId="0" borderId="1" xfId="0" applyNumberFormat="1" applyFont="1" applyBorder="1" applyAlignment="1" applyProtection="1">
      <alignment vertical="center"/>
      <protection hidden="1"/>
    </xf>
    <xf numFmtId="2" fontId="2" fillId="0" borderId="1" xfId="0" applyNumberFormat="1" applyFont="1" applyFill="1" applyBorder="1" applyAlignment="1" applyProtection="1">
      <alignment horizontal="center" vertical="center" textRotation="90"/>
      <protection hidden="1"/>
    </xf>
    <xf numFmtId="2" fontId="2" fillId="0" borderId="1" xfId="0" applyNumberFormat="1" applyFont="1" applyBorder="1" applyAlignment="1" applyProtection="1">
      <alignment horizontal="center" vertical="center" textRotation="90"/>
      <protection hidden="1"/>
    </xf>
    <xf numFmtId="0" fontId="22" fillId="0" borderId="1" xfId="0" applyFont="1" applyBorder="1" applyAlignment="1" applyProtection="1">
      <alignment horizontal="left" vertical="top" wrapText="1"/>
      <protection locked="0" hidden="1"/>
    </xf>
    <xf numFmtId="0" fontId="24" fillId="0" borderId="1" xfId="0" applyFont="1" applyBorder="1" applyAlignment="1" applyProtection="1">
      <alignment horizontal="left" vertical="top" wrapText="1"/>
      <protection locked="0" hidden="1"/>
    </xf>
    <xf numFmtId="0" fontId="22" fillId="0" borderId="1" xfId="0" applyFont="1" applyBorder="1" applyAlignment="1" applyProtection="1">
      <alignment horizontal="left" vertical="center" wrapText="1"/>
      <protection locked="0" hidden="1"/>
    </xf>
    <xf numFmtId="0" fontId="6" fillId="0" borderId="0" xfId="1" applyFont="1" applyProtection="1">
      <protection locked="0" hidden="1"/>
    </xf>
    <xf numFmtId="49" fontId="14" fillId="0" borderId="1" xfId="1" applyNumberFormat="1" applyFont="1" applyBorder="1" applyAlignment="1" applyProtection="1">
      <alignment horizontal="center" vertical="center" wrapText="1"/>
      <protection locked="0" hidden="1"/>
    </xf>
    <xf numFmtId="0" fontId="7" fillId="0" borderId="1" xfId="1" applyFont="1" applyBorder="1" applyAlignment="1" applyProtection="1">
      <alignment horizontal="center" vertical="center" wrapText="1"/>
      <protection locked="0" hidden="1"/>
    </xf>
    <xf numFmtId="0" fontId="2" fillId="0" borderId="0" xfId="0" applyFont="1" applyProtection="1">
      <protection locked="0" hidden="1"/>
    </xf>
    <xf numFmtId="49" fontId="2" fillId="0" borderId="1" xfId="0" applyNumberFormat="1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Protection="1"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center"/>
      <protection locked="0" hidden="1"/>
    </xf>
    <xf numFmtId="164" fontId="2" fillId="0" borderId="1" xfId="0" applyNumberFormat="1" applyFont="1" applyBorder="1" applyAlignment="1" applyProtection="1">
      <alignment horizontal="center"/>
      <protection hidden="1"/>
    </xf>
    <xf numFmtId="2" fontId="10" fillId="2" borderId="1" xfId="0" applyNumberFormat="1" applyFont="1" applyFill="1" applyBorder="1" applyAlignment="1" applyProtection="1">
      <alignment horizontal="center"/>
      <protection locked="0" hidden="1"/>
    </xf>
    <xf numFmtId="2" fontId="10" fillId="0" borderId="0" xfId="0" applyNumberFormat="1" applyFont="1" applyAlignment="1" applyProtection="1">
      <alignment horizontal="center"/>
      <protection locked="0" hidden="1"/>
    </xf>
    <xf numFmtId="0" fontId="14" fillId="0" borderId="1" xfId="1" applyFont="1" applyBorder="1" applyAlignment="1" applyProtection="1">
      <alignment horizontal="center" vertical="center" wrapText="1"/>
      <protection hidden="1"/>
    </xf>
    <xf numFmtId="0" fontId="14" fillId="0" borderId="1" xfId="1" applyFont="1" applyBorder="1" applyAlignment="1" applyProtection="1">
      <alignment horizontal="center" vertical="center" wrapText="1"/>
      <protection locked="0" hidden="1"/>
    </xf>
    <xf numFmtId="1" fontId="3" fillId="0" borderId="0" xfId="0" applyNumberFormat="1" applyFont="1" applyAlignment="1" applyProtection="1">
      <alignment horizontal="left"/>
      <protection locked="0" hidden="1"/>
    </xf>
    <xf numFmtId="1" fontId="12" fillId="0" borderId="0" xfId="0" applyNumberFormat="1" applyFont="1" applyAlignment="1" applyProtection="1">
      <alignment horizontal="center"/>
      <protection locked="0" hidden="1"/>
    </xf>
    <xf numFmtId="1" fontId="6" fillId="0" borderId="0" xfId="0" applyNumberFormat="1" applyFont="1" applyAlignment="1" applyProtection="1">
      <alignment horizontal="center"/>
      <protection locked="0" hidden="1"/>
    </xf>
    <xf numFmtId="1" fontId="6" fillId="0" borderId="0" xfId="0" applyNumberFormat="1" applyFont="1" applyBorder="1" applyAlignment="1" applyProtection="1">
      <alignment horizontal="center"/>
      <protection locked="0" hidden="1"/>
    </xf>
    <xf numFmtId="1" fontId="10" fillId="0" borderId="0" xfId="0" applyNumberFormat="1" applyFont="1" applyAlignment="1" applyProtection="1">
      <alignment horizontal="center"/>
      <protection locked="0" hidden="1"/>
    </xf>
    <xf numFmtId="1" fontId="9" fillId="0" borderId="0" xfId="0" applyNumberFormat="1" applyFont="1" applyAlignment="1" applyProtection="1">
      <alignment horizontal="center"/>
      <protection locked="0" hidden="1"/>
    </xf>
    <xf numFmtId="1" fontId="6" fillId="0" borderId="2" xfId="0" applyNumberFormat="1" applyFont="1" applyBorder="1" applyAlignment="1" applyProtection="1">
      <alignment horizontal="center"/>
      <protection locked="0" hidden="1"/>
    </xf>
    <xf numFmtId="1" fontId="19" fillId="0" borderId="3" xfId="0" applyNumberFormat="1" applyFont="1" applyBorder="1" applyAlignment="1" applyProtection="1">
      <alignment horizontal="center"/>
      <protection locked="0" hidden="1"/>
    </xf>
    <xf numFmtId="1" fontId="19" fillId="0" borderId="4" xfId="0" applyNumberFormat="1" applyFont="1" applyBorder="1" applyAlignment="1" applyProtection="1">
      <alignment horizontal="center"/>
      <protection locked="0" hidden="1"/>
    </xf>
    <xf numFmtId="1" fontId="19" fillId="0" borderId="5" xfId="0" applyNumberFormat="1" applyFont="1" applyBorder="1" applyAlignment="1" applyProtection="1">
      <alignment horizontal="center"/>
      <protection locked="0" hidden="1"/>
    </xf>
    <xf numFmtId="1" fontId="19" fillId="0" borderId="3" xfId="0" applyNumberFormat="1" applyFont="1" applyBorder="1" applyAlignment="1" applyProtection="1">
      <alignment horizontal="center" vertical="center"/>
      <protection locked="0" hidden="1"/>
    </xf>
    <xf numFmtId="1" fontId="19" fillId="0" borderId="4" xfId="0" applyNumberFormat="1" applyFont="1" applyBorder="1" applyAlignment="1" applyProtection="1">
      <alignment horizontal="center" vertical="center"/>
      <protection locked="0" hidden="1"/>
    </xf>
    <xf numFmtId="1" fontId="19" fillId="0" borderId="5" xfId="0" applyNumberFormat="1" applyFont="1" applyBorder="1" applyAlignment="1" applyProtection="1">
      <alignment horizontal="center" vertical="center"/>
      <protection locked="0" hidden="1"/>
    </xf>
    <xf numFmtId="1" fontId="19" fillId="0" borderId="3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4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5" xfId="0" applyNumberFormat="1" applyFont="1" applyFill="1" applyBorder="1" applyAlignment="1" applyProtection="1">
      <alignment horizontal="center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top" wrapText="1"/>
      <protection locked="0" hidden="1"/>
    </xf>
    <xf numFmtId="1" fontId="21" fillId="2" borderId="7" xfId="0" applyNumberFormat="1" applyFont="1" applyFill="1" applyBorder="1" applyAlignment="1" applyProtection="1">
      <alignment horizontal="left" vertical="top" wrapText="1"/>
      <protection locked="0" hidden="1"/>
    </xf>
    <xf numFmtId="1" fontId="21" fillId="0" borderId="3" xfId="0" applyNumberFormat="1" applyFont="1" applyBorder="1" applyAlignment="1" applyProtection="1">
      <alignment horizontal="center" vertical="center"/>
      <protection locked="0" hidden="1"/>
    </xf>
    <xf numFmtId="1" fontId="21" fillId="0" borderId="4" xfId="0" applyNumberFormat="1" applyFont="1" applyBorder="1" applyAlignment="1" applyProtection="1">
      <alignment horizontal="center" vertical="center"/>
      <protection locked="0" hidden="1"/>
    </xf>
    <xf numFmtId="1" fontId="21" fillId="0" borderId="5" xfId="0" applyNumberFormat="1" applyFont="1" applyBorder="1" applyAlignment="1" applyProtection="1">
      <alignment horizontal="center" vertical="center"/>
      <protection locked="0" hidden="1"/>
    </xf>
    <xf numFmtId="1" fontId="21" fillId="0" borderId="3" xfId="0" applyNumberFormat="1" applyFont="1" applyFill="1" applyBorder="1" applyAlignment="1" applyProtection="1">
      <alignment horizontal="center" vertical="center"/>
      <protection locked="0" hidden="1"/>
    </xf>
    <xf numFmtId="1" fontId="21" fillId="0" borderId="4" xfId="0" applyNumberFormat="1" applyFont="1" applyFill="1" applyBorder="1" applyAlignment="1" applyProtection="1">
      <alignment horizontal="center" vertical="center"/>
      <protection locked="0" hidden="1"/>
    </xf>
    <xf numFmtId="1" fontId="21" fillId="0" borderId="5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" xfId="0" applyNumberFormat="1" applyFont="1" applyBorder="1" applyAlignment="1" applyProtection="1">
      <alignment horizontal="left" vertical="top"/>
      <protection locked="0" hidden="1"/>
    </xf>
    <xf numFmtId="1" fontId="19" fillId="0" borderId="4" xfId="0" applyNumberFormat="1" applyFont="1" applyBorder="1" applyAlignment="1" applyProtection="1">
      <alignment horizontal="left" vertical="top"/>
      <protection locked="0" hidden="1"/>
    </xf>
    <xf numFmtId="1" fontId="19" fillId="0" borderId="5" xfId="0" applyNumberFormat="1" applyFont="1" applyBorder="1" applyAlignment="1" applyProtection="1">
      <alignment horizontal="left" vertical="top"/>
      <protection locked="0" hidden="1"/>
    </xf>
    <xf numFmtId="1" fontId="21" fillId="2" borderId="6" xfId="0" applyNumberFormat="1" applyFont="1" applyFill="1" applyBorder="1" applyAlignment="1" applyProtection="1">
      <alignment horizontal="left" vertical="top"/>
      <protection locked="0" hidden="1"/>
    </xf>
    <xf numFmtId="1" fontId="21" fillId="2" borderId="7" xfId="0" applyNumberFormat="1" applyFont="1" applyFill="1" applyBorder="1" applyAlignment="1" applyProtection="1">
      <alignment horizontal="left" vertical="top"/>
      <protection locked="0" hidden="1"/>
    </xf>
    <xf numFmtId="1" fontId="19" fillId="0" borderId="1" xfId="0" applyNumberFormat="1" applyFont="1" applyBorder="1" applyAlignment="1" applyProtection="1">
      <alignment horizontal="center"/>
      <protection locked="0" hidden="1"/>
    </xf>
    <xf numFmtId="1" fontId="19" fillId="0" borderId="1" xfId="0" applyNumberFormat="1" applyFont="1" applyBorder="1" applyAlignment="1" applyProtection="1">
      <alignment horizontal="center" vertical="center"/>
      <protection locked="0" hidden="1"/>
    </xf>
    <xf numFmtId="1" fontId="19" fillId="0" borderId="1" xfId="0" applyNumberFormat="1" applyFont="1" applyFill="1" applyBorder="1" applyAlignment="1" applyProtection="1">
      <alignment horizontal="center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center"/>
      <protection locked="0" hidden="1"/>
    </xf>
    <xf numFmtId="1" fontId="21" fillId="2" borderId="7" xfId="0" applyNumberFormat="1" applyFont="1" applyFill="1" applyBorder="1" applyAlignment="1" applyProtection="1">
      <alignment horizontal="left" vertical="center"/>
      <protection locked="0" hidden="1"/>
    </xf>
    <xf numFmtId="1" fontId="21" fillId="2" borderId="6" xfId="0" applyNumberFormat="1" applyFont="1" applyFill="1" applyBorder="1" applyAlignment="1" applyProtection="1">
      <alignment horizontal="left" vertical="center" wrapText="1"/>
      <protection locked="0" hidden="1"/>
    </xf>
    <xf numFmtId="1" fontId="21" fillId="2" borderId="7" xfId="0" applyNumberFormat="1" applyFont="1" applyFill="1" applyBorder="1" applyAlignment="1" applyProtection="1">
      <alignment horizontal="left" vertical="center" wrapText="1"/>
      <protection locked="0" hidden="1"/>
    </xf>
    <xf numFmtId="0" fontId="15" fillId="0" borderId="0" xfId="1" applyFont="1" applyAlignment="1" applyProtection="1">
      <alignment horizontal="center" wrapText="1"/>
      <protection locked="0" hidden="1"/>
    </xf>
    <xf numFmtId="0" fontId="15" fillId="0" borderId="0" xfId="1" applyFont="1" applyAlignment="1" applyProtection="1">
      <alignment horizontal="center"/>
      <protection locked="0" hidden="1"/>
    </xf>
    <xf numFmtId="0" fontId="16" fillId="0" borderId="0" xfId="1" applyFont="1" applyAlignment="1" applyProtection="1">
      <alignment horizontal="center"/>
      <protection locked="0" hidden="1"/>
    </xf>
    <xf numFmtId="0" fontId="17" fillId="0" borderId="0" xfId="0" applyFont="1" applyAlignment="1" applyProtection="1">
      <alignment horizontal="center" vertical="center"/>
      <protection locked="0" hidden="1"/>
    </xf>
    <xf numFmtId="0" fontId="3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 wrapText="1"/>
      <protection locked="0"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horizontal="center" vertical="center" wrapText="1"/>
      <protection locked="0" hidden="1"/>
    </xf>
    <xf numFmtId="0" fontId="2" fillId="0" borderId="4" xfId="0" applyFont="1" applyBorder="1" applyAlignment="1" applyProtection="1">
      <alignment horizontal="center" vertical="center" wrapText="1"/>
      <protection locked="0" hidden="1"/>
    </xf>
    <xf numFmtId="0" fontId="2" fillId="0" borderId="5" xfId="0" applyFont="1" applyBorder="1" applyAlignment="1" applyProtection="1">
      <alignment horizontal="center" vertical="center" wrapText="1"/>
      <protection locked="0" hidden="1"/>
    </xf>
    <xf numFmtId="164" fontId="3" fillId="4" borderId="1" xfId="0" applyNumberFormat="1" applyFont="1" applyFill="1" applyBorder="1" applyAlignment="1" applyProtection="1">
      <alignment horizontal="center"/>
      <protection hidden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44862-0C88-4823-AA5D-1280A72D3091}">
  <sheetPr>
    <tabColor rgb="FFFF0000"/>
  </sheetPr>
  <dimension ref="A1:F57"/>
  <sheetViews>
    <sheetView zoomScale="140" zoomScaleNormal="140" zoomScaleSheetLayoutView="200" workbookViewId="0">
      <selection activeCell="G13" sqref="G13"/>
    </sheetView>
  </sheetViews>
  <sheetFormatPr defaultColWidth="9.140625" defaultRowHeight="15"/>
  <cols>
    <col min="1" max="1" width="5.7109375" style="8" customWidth="1"/>
    <col min="2" max="2" width="32.5703125" style="1" customWidth="1"/>
    <col min="3" max="3" width="12.85546875" style="36" customWidth="1"/>
    <col min="4" max="16384" width="9.140625" style="1"/>
  </cols>
  <sheetData>
    <row r="1" spans="1:3" ht="80.25" customHeight="1">
      <c r="A1" s="135" t="s">
        <v>25</v>
      </c>
      <c r="B1" s="135" t="s">
        <v>26</v>
      </c>
      <c r="C1" s="136" t="s">
        <v>82</v>
      </c>
    </row>
    <row r="2" spans="1:3">
      <c r="A2" s="135"/>
      <c r="B2" s="135"/>
      <c r="C2" s="136"/>
    </row>
    <row r="3" spans="1:3">
      <c r="A3" s="42">
        <v>1</v>
      </c>
      <c r="B3" s="42">
        <v>2</v>
      </c>
      <c r="C3" s="43">
        <v>3</v>
      </c>
    </row>
    <row r="4" spans="1:3">
      <c r="A4" s="2">
        <v>1</v>
      </c>
      <c r="B4" s="4" t="s">
        <v>32</v>
      </c>
      <c r="C4" s="34">
        <v>1874</v>
      </c>
    </row>
    <row r="5" spans="1:3">
      <c r="A5" s="6">
        <v>2</v>
      </c>
      <c r="B5" s="7" t="s">
        <v>33</v>
      </c>
      <c r="C5" s="35">
        <v>859</v>
      </c>
    </row>
    <row r="6" spans="1:3">
      <c r="A6" s="2">
        <v>3</v>
      </c>
      <c r="B6" s="7" t="s">
        <v>34</v>
      </c>
      <c r="C6" s="35">
        <v>1800</v>
      </c>
    </row>
    <row r="7" spans="1:3">
      <c r="A7" s="6">
        <v>4</v>
      </c>
      <c r="B7" s="7" t="s">
        <v>35</v>
      </c>
      <c r="C7" s="35">
        <v>324</v>
      </c>
    </row>
    <row r="8" spans="1:3">
      <c r="A8" s="2">
        <v>5</v>
      </c>
      <c r="B8" s="7" t="s">
        <v>36</v>
      </c>
      <c r="C8" s="35">
        <v>343</v>
      </c>
    </row>
    <row r="9" spans="1:3">
      <c r="A9" s="6">
        <v>6</v>
      </c>
      <c r="B9" s="7" t="s">
        <v>37</v>
      </c>
      <c r="C9" s="65">
        <v>600</v>
      </c>
    </row>
    <row r="10" spans="1:3">
      <c r="A10" s="2">
        <v>7</v>
      </c>
      <c r="B10" s="7" t="s">
        <v>38</v>
      </c>
      <c r="C10" s="65">
        <v>2100</v>
      </c>
    </row>
    <row r="11" spans="1:3">
      <c r="A11" s="6">
        <v>8</v>
      </c>
      <c r="B11" s="7" t="s">
        <v>90</v>
      </c>
      <c r="C11" s="35">
        <v>1916</v>
      </c>
    </row>
    <row r="12" spans="1:3">
      <c r="A12" s="2">
        <v>9</v>
      </c>
      <c r="B12" s="7" t="s">
        <v>129</v>
      </c>
      <c r="C12" s="35">
        <v>4.9400000000000004</v>
      </c>
    </row>
    <row r="13" spans="1:3">
      <c r="A13" s="6">
        <v>10</v>
      </c>
      <c r="B13" s="7" t="s">
        <v>39</v>
      </c>
      <c r="C13" s="35">
        <v>111</v>
      </c>
    </row>
    <row r="14" spans="1:3">
      <c r="A14" s="2">
        <v>11</v>
      </c>
      <c r="B14" s="7" t="s">
        <v>40</v>
      </c>
      <c r="C14" s="35">
        <v>180</v>
      </c>
    </row>
    <row r="15" spans="1:3">
      <c r="A15" s="6">
        <v>12</v>
      </c>
      <c r="B15" s="7" t="s">
        <v>41</v>
      </c>
      <c r="C15" s="65">
        <v>197</v>
      </c>
    </row>
    <row r="16" spans="1:3">
      <c r="A16" s="2">
        <v>13</v>
      </c>
      <c r="B16" s="7" t="s">
        <v>42</v>
      </c>
      <c r="C16" s="35">
        <v>145</v>
      </c>
    </row>
    <row r="17" spans="1:3">
      <c r="A17" s="6">
        <v>14</v>
      </c>
      <c r="B17" s="7" t="s">
        <v>43</v>
      </c>
      <c r="C17" s="35">
        <v>93</v>
      </c>
    </row>
    <row r="18" spans="1:3">
      <c r="A18" s="2">
        <v>15</v>
      </c>
      <c r="B18" s="7" t="s">
        <v>5</v>
      </c>
      <c r="C18" s="65">
        <v>700</v>
      </c>
    </row>
    <row r="19" spans="1:3">
      <c r="A19" s="6">
        <v>16</v>
      </c>
      <c r="B19" s="7" t="s">
        <v>44</v>
      </c>
      <c r="C19" s="65">
        <v>700</v>
      </c>
    </row>
    <row r="20" spans="1:3">
      <c r="A20" s="2">
        <v>17</v>
      </c>
      <c r="B20" s="7" t="s">
        <v>45</v>
      </c>
      <c r="C20" s="65">
        <v>600</v>
      </c>
    </row>
    <row r="21" spans="1:3">
      <c r="A21" s="6">
        <v>18</v>
      </c>
      <c r="B21" s="7" t="s">
        <v>46</v>
      </c>
      <c r="C21" s="35">
        <v>3676</v>
      </c>
    </row>
    <row r="22" spans="1:3">
      <c r="A22" s="2">
        <v>19</v>
      </c>
      <c r="B22" s="7" t="s">
        <v>47</v>
      </c>
      <c r="C22" s="35">
        <v>670</v>
      </c>
    </row>
    <row r="23" spans="1:3">
      <c r="A23" s="6">
        <v>20</v>
      </c>
      <c r="B23" s="7" t="s">
        <v>48</v>
      </c>
      <c r="C23" s="65">
        <v>421</v>
      </c>
    </row>
    <row r="24" spans="1:3">
      <c r="A24" s="2">
        <v>21</v>
      </c>
      <c r="B24" s="7" t="s">
        <v>49</v>
      </c>
      <c r="C24" s="65">
        <v>421</v>
      </c>
    </row>
    <row r="25" spans="1:3">
      <c r="A25" s="6">
        <v>22</v>
      </c>
      <c r="B25" s="7" t="s">
        <v>50</v>
      </c>
      <c r="C25" s="65">
        <v>421</v>
      </c>
    </row>
    <row r="26" spans="1:3">
      <c r="A26" s="2">
        <v>23</v>
      </c>
      <c r="B26" s="7" t="s">
        <v>51</v>
      </c>
      <c r="C26" s="35">
        <v>292</v>
      </c>
    </row>
    <row r="27" spans="1:3">
      <c r="A27" s="6">
        <v>24</v>
      </c>
      <c r="B27" s="7" t="s">
        <v>52</v>
      </c>
      <c r="C27" s="65">
        <v>425</v>
      </c>
    </row>
    <row r="28" spans="1:3">
      <c r="A28" s="2">
        <v>25</v>
      </c>
      <c r="B28" s="7" t="s">
        <v>53</v>
      </c>
      <c r="C28" s="35">
        <v>302</v>
      </c>
    </row>
    <row r="29" spans="1:3">
      <c r="A29" s="6">
        <v>26</v>
      </c>
      <c r="B29" s="7" t="s">
        <v>54</v>
      </c>
      <c r="C29" s="35">
        <v>532</v>
      </c>
    </row>
    <row r="30" spans="1:3">
      <c r="A30" s="2">
        <v>27</v>
      </c>
      <c r="B30" s="7" t="s">
        <v>55</v>
      </c>
      <c r="C30" s="65">
        <v>220</v>
      </c>
    </row>
    <row r="31" spans="1:3">
      <c r="A31" s="6">
        <v>28</v>
      </c>
      <c r="B31" s="7" t="s">
        <v>56</v>
      </c>
      <c r="C31" s="65">
        <v>351</v>
      </c>
    </row>
    <row r="32" spans="1:3">
      <c r="A32" s="2">
        <v>29</v>
      </c>
      <c r="B32" s="7" t="s">
        <v>57</v>
      </c>
      <c r="C32" s="65">
        <v>351</v>
      </c>
    </row>
    <row r="33" spans="1:6">
      <c r="A33" s="6">
        <v>30</v>
      </c>
      <c r="B33" s="7" t="s">
        <v>58</v>
      </c>
      <c r="C33" s="65">
        <v>351</v>
      </c>
    </row>
    <row r="34" spans="1:6">
      <c r="A34" s="2">
        <v>31</v>
      </c>
      <c r="B34" s="7" t="s">
        <v>59</v>
      </c>
      <c r="C34" s="35">
        <v>363</v>
      </c>
    </row>
    <row r="35" spans="1:6">
      <c r="A35" s="6">
        <v>32</v>
      </c>
      <c r="B35" s="7" t="s">
        <v>60</v>
      </c>
      <c r="C35" s="66">
        <v>158</v>
      </c>
    </row>
    <row r="36" spans="1:6">
      <c r="A36" s="2">
        <v>33</v>
      </c>
      <c r="B36" s="7" t="s">
        <v>61</v>
      </c>
      <c r="C36" s="65">
        <v>158</v>
      </c>
    </row>
    <row r="37" spans="1:6">
      <c r="A37" s="6">
        <v>34</v>
      </c>
      <c r="B37" s="7" t="s">
        <v>62</v>
      </c>
      <c r="C37" s="65">
        <v>3500</v>
      </c>
    </row>
    <row r="38" spans="1:6">
      <c r="A38" s="2">
        <v>35</v>
      </c>
      <c r="B38" s="7" t="s">
        <v>0</v>
      </c>
      <c r="C38" s="65">
        <v>2300</v>
      </c>
    </row>
    <row r="39" spans="1:6">
      <c r="A39" s="6">
        <v>36</v>
      </c>
      <c r="B39" s="7" t="s">
        <v>63</v>
      </c>
      <c r="C39" s="65">
        <v>800</v>
      </c>
    </row>
    <row r="40" spans="1:6">
      <c r="A40" s="2">
        <v>37</v>
      </c>
      <c r="B40" s="7" t="s">
        <v>64</v>
      </c>
      <c r="C40" s="65">
        <v>800</v>
      </c>
    </row>
    <row r="41" spans="1:6">
      <c r="A41" s="6">
        <v>38</v>
      </c>
      <c r="B41" s="7" t="s">
        <v>91</v>
      </c>
      <c r="C41" s="65">
        <v>1300</v>
      </c>
    </row>
    <row r="42" spans="1:6">
      <c r="A42" s="2">
        <v>39</v>
      </c>
      <c r="B42" s="7" t="s">
        <v>1</v>
      </c>
      <c r="C42" s="65">
        <v>800</v>
      </c>
      <c r="F42" s="106">
        <f>'2-5'!BA42</f>
        <v>800.00112994999995</v>
      </c>
    </row>
    <row r="43" spans="1:6">
      <c r="A43" s="6">
        <v>40</v>
      </c>
      <c r="B43" s="7" t="s">
        <v>2</v>
      </c>
      <c r="C43" s="65">
        <v>1200</v>
      </c>
    </row>
    <row r="44" spans="1:6">
      <c r="A44" s="2">
        <v>41</v>
      </c>
      <c r="B44" s="7" t="s">
        <v>197</v>
      </c>
      <c r="C44" s="65">
        <v>558</v>
      </c>
    </row>
    <row r="45" spans="1:6">
      <c r="A45" s="6">
        <v>42</v>
      </c>
      <c r="B45" s="7" t="s">
        <v>65</v>
      </c>
      <c r="C45" s="65">
        <v>800</v>
      </c>
    </row>
    <row r="46" spans="1:6">
      <c r="A46" s="2">
        <v>43</v>
      </c>
      <c r="B46" s="7" t="s">
        <v>66</v>
      </c>
      <c r="C46" s="65">
        <v>800</v>
      </c>
    </row>
    <row r="47" spans="1:6">
      <c r="A47" s="6">
        <v>44</v>
      </c>
      <c r="B47" s="7" t="s">
        <v>3</v>
      </c>
      <c r="C47" s="65">
        <v>4000</v>
      </c>
    </row>
    <row r="48" spans="1:6">
      <c r="A48" s="2">
        <v>45</v>
      </c>
      <c r="B48" s="7" t="s">
        <v>67</v>
      </c>
      <c r="C48" s="35">
        <v>160</v>
      </c>
    </row>
    <row r="49" spans="1:3">
      <c r="A49" s="6">
        <v>46</v>
      </c>
      <c r="B49" s="7" t="s">
        <v>68</v>
      </c>
      <c r="C49" s="65">
        <v>610</v>
      </c>
    </row>
    <row r="50" spans="1:3">
      <c r="A50" s="2">
        <v>47</v>
      </c>
      <c r="B50" s="7" t="s">
        <v>69</v>
      </c>
      <c r="C50" s="35">
        <v>49</v>
      </c>
    </row>
    <row r="51" spans="1:3">
      <c r="A51" s="6">
        <v>48</v>
      </c>
      <c r="B51" s="7" t="s">
        <v>92</v>
      </c>
      <c r="C51" s="65">
        <v>4519</v>
      </c>
    </row>
    <row r="52" spans="1:3">
      <c r="A52" s="2">
        <v>49</v>
      </c>
      <c r="B52" s="7" t="s">
        <v>70</v>
      </c>
      <c r="C52" s="65">
        <v>5675</v>
      </c>
    </row>
    <row r="53" spans="1:3">
      <c r="A53" s="6">
        <v>50</v>
      </c>
      <c r="B53" s="7" t="s">
        <v>71</v>
      </c>
      <c r="C53" s="65">
        <v>1300</v>
      </c>
    </row>
    <row r="54" spans="1:3">
      <c r="A54" s="2">
        <v>51</v>
      </c>
      <c r="B54" s="7" t="s">
        <v>72</v>
      </c>
      <c r="C54" s="65">
        <v>4000</v>
      </c>
    </row>
    <row r="55" spans="1:3">
      <c r="A55" s="6">
        <v>52</v>
      </c>
      <c r="B55" s="7" t="s">
        <v>86</v>
      </c>
      <c r="C55" s="65"/>
    </row>
    <row r="56" spans="1:3">
      <c r="A56" s="2">
        <v>53</v>
      </c>
      <c r="B56" s="7" t="s">
        <v>128</v>
      </c>
      <c r="C56" s="65">
        <v>1100</v>
      </c>
    </row>
    <row r="57" spans="1:3">
      <c r="A57" s="6">
        <v>54</v>
      </c>
      <c r="B57" s="7" t="s">
        <v>160</v>
      </c>
      <c r="C57" s="35">
        <v>1000</v>
      </c>
    </row>
  </sheetData>
  <mergeCells count="3">
    <mergeCell ref="A1:A2"/>
    <mergeCell ref="B1:B2"/>
    <mergeCell ref="C1:C2"/>
  </mergeCells>
  <pageMargins left="0.7" right="0.7" top="0.75" bottom="0.75" header="0.3" footer="0.3"/>
  <pageSetup paperSize="9" scale="55" orientation="portrait" horizontalDpi="180" verticalDpi="18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  <c r="AW2" s="33"/>
      <c r="AX2" s="33"/>
      <c r="AY2" s="33"/>
      <c r="AZ2" s="33"/>
      <c r="BA2" s="33"/>
    </row>
    <row r="3" spans="1:55">
      <c r="A3" s="139"/>
      <c r="B3" s="139"/>
      <c r="C3" s="139"/>
      <c r="D3" s="139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81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 t="s">
        <v>130</v>
      </c>
      <c r="B13" s="70"/>
      <c r="C13" s="70"/>
      <c r="D13" s="70"/>
      <c r="E13" s="91">
        <v>100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>
        <v>20</v>
      </c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15</v>
      </c>
      <c r="BB13" s="94"/>
      <c r="BC13" s="94"/>
    </row>
    <row r="14" spans="1:55" ht="18.75">
      <c r="A14" s="49" t="s">
        <v>117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20</v>
      </c>
      <c r="AG14" s="70"/>
      <c r="AH14" s="70"/>
      <c r="AI14" s="70"/>
      <c r="AJ14" s="70">
        <v>4</v>
      </c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110</v>
      </c>
      <c r="BB14" s="70"/>
      <c r="BC14" s="70"/>
    </row>
    <row r="15" spans="1:55" ht="18.75">
      <c r="A15" s="49" t="s">
        <v>124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125</v>
      </c>
      <c r="B23" s="70">
        <v>80</v>
      </c>
      <c r="C23" s="70"/>
      <c r="D23" s="70"/>
      <c r="E23" s="91"/>
      <c r="F23" s="70"/>
      <c r="G23" s="70"/>
      <c r="H23" s="70">
        <v>11</v>
      </c>
      <c r="I23" s="92"/>
      <c r="J23" s="70"/>
      <c r="K23" s="70">
        <v>60</v>
      </c>
      <c r="L23" s="70">
        <v>10</v>
      </c>
      <c r="M23" s="70">
        <v>70</v>
      </c>
      <c r="N23" s="70"/>
      <c r="O23" s="70">
        <v>5</v>
      </c>
      <c r="P23" s="70"/>
      <c r="Q23" s="70"/>
      <c r="R23" s="70"/>
      <c r="S23" s="70"/>
      <c r="T23" s="70">
        <v>3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>
        <v>2</v>
      </c>
      <c r="AP23" s="70"/>
      <c r="AQ23" s="91"/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180</v>
      </c>
      <c r="BB23" s="94"/>
      <c r="BC23" s="94"/>
    </row>
    <row r="24" spans="1:55" ht="37.5">
      <c r="A24" s="49" t="s">
        <v>134</v>
      </c>
      <c r="B24" s="70"/>
      <c r="C24" s="70"/>
      <c r="D24" s="70">
        <v>100</v>
      </c>
      <c r="E24" s="91">
        <v>11</v>
      </c>
      <c r="F24" s="70"/>
      <c r="G24" s="70"/>
      <c r="H24" s="70"/>
      <c r="I24" s="70"/>
      <c r="J24" s="70">
        <v>0.1</v>
      </c>
      <c r="K24" s="70"/>
      <c r="L24" s="70">
        <v>20</v>
      </c>
      <c r="M24" s="70"/>
      <c r="N24" s="70"/>
      <c r="O24" s="70">
        <v>7</v>
      </c>
      <c r="P24" s="70"/>
      <c r="Q24" s="70"/>
      <c r="R24" s="70"/>
      <c r="S24" s="70">
        <v>10</v>
      </c>
      <c r="T24" s="70">
        <v>3</v>
      </c>
      <c r="U24" s="91"/>
      <c r="V24" s="70"/>
      <c r="W24" s="70"/>
      <c r="X24" s="70"/>
      <c r="Y24" s="91"/>
      <c r="Z24" s="70"/>
      <c r="AA24" s="70">
        <v>52.6</v>
      </c>
      <c r="AB24" s="92"/>
      <c r="AC24" s="70"/>
      <c r="AD24" s="70"/>
      <c r="AE24" s="70"/>
      <c r="AF24" s="70"/>
      <c r="AG24" s="70">
        <v>14</v>
      </c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91"/>
      <c r="AR24" s="70"/>
      <c r="AS24" s="91"/>
      <c r="AT24" s="70">
        <v>5</v>
      </c>
      <c r="AU24" s="70"/>
      <c r="AV24" s="70">
        <v>0.5</v>
      </c>
      <c r="AW24" s="70"/>
      <c r="AX24" s="70"/>
      <c r="AY24" s="70"/>
      <c r="AZ24" s="70"/>
      <c r="BA24" s="70">
        <v>270</v>
      </c>
      <c r="BB24" s="94"/>
      <c r="BC24" s="94"/>
    </row>
    <row r="25" spans="1:55" ht="18.75">
      <c r="A25" s="49" t="s">
        <v>175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>
        <v>7.5</v>
      </c>
      <c r="M25" s="70"/>
      <c r="N25" s="70">
        <v>50</v>
      </c>
      <c r="O25" s="70">
        <v>10</v>
      </c>
      <c r="P25" s="70"/>
      <c r="Q25" s="70"/>
      <c r="R25" s="70"/>
      <c r="S25" s="70"/>
      <c r="T25" s="70">
        <v>2.5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>
        <v>2</v>
      </c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>
        <v>0.5</v>
      </c>
      <c r="AW25" s="70"/>
      <c r="AX25" s="70"/>
      <c r="AY25" s="70"/>
      <c r="AZ25" s="70"/>
      <c r="BA25" s="70">
        <v>4</v>
      </c>
      <c r="BB25" s="94"/>
      <c r="BC25" s="94"/>
    </row>
    <row r="26" spans="1:55" ht="18.75">
      <c r="A26" s="49" t="s">
        <v>98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110</v>
      </c>
      <c r="B30" s="70"/>
      <c r="C30" s="70"/>
      <c r="D30" s="70"/>
      <c r="E30" s="91">
        <v>150</v>
      </c>
      <c r="F30" s="70"/>
      <c r="G30" s="70">
        <v>10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10</v>
      </c>
      <c r="AG30" s="70"/>
      <c r="AH30" s="70"/>
      <c r="AI30" s="70"/>
      <c r="AJ30" s="70">
        <v>2</v>
      </c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 t="s">
        <v>116</v>
      </c>
      <c r="B31" s="70"/>
      <c r="C31" s="92"/>
      <c r="D31" s="92"/>
      <c r="E31" s="91"/>
      <c r="F31" s="70">
        <v>200</v>
      </c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>
        <v>10</v>
      </c>
      <c r="AG31" s="70"/>
      <c r="AH31" s="70"/>
      <c r="AI31" s="70"/>
      <c r="AJ31" s="70">
        <v>2</v>
      </c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37.5" outlineLevel="1">
      <c r="A34" s="53" t="s">
        <v>194</v>
      </c>
      <c r="B34" s="92">
        <v>20</v>
      </c>
      <c r="C34" s="92"/>
      <c r="D34" s="92"/>
      <c r="E34" s="100"/>
      <c r="F34" s="92"/>
      <c r="G34" s="92"/>
      <c r="H34" s="70"/>
      <c r="I34" s="70"/>
      <c r="J34" s="70"/>
      <c r="K34" s="70"/>
      <c r="L34" s="70">
        <v>33.299999999999997</v>
      </c>
      <c r="M34" s="70"/>
      <c r="N34" s="70"/>
      <c r="O34" s="70"/>
      <c r="P34" s="70"/>
      <c r="Q34" s="70"/>
      <c r="R34" s="70"/>
      <c r="S34" s="70">
        <v>10</v>
      </c>
      <c r="T34" s="70"/>
      <c r="U34" s="91"/>
      <c r="V34" s="70"/>
      <c r="W34" s="70"/>
      <c r="X34" s="70">
        <v>56</v>
      </c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>
        <v>5</v>
      </c>
      <c r="AP34" s="70"/>
      <c r="AQ34" s="91"/>
      <c r="AR34" s="70"/>
      <c r="AS34" s="91"/>
      <c r="AT34" s="70"/>
      <c r="AU34" s="70"/>
      <c r="AV34" s="70">
        <v>0.5</v>
      </c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100</v>
      </c>
      <c r="C38" s="58">
        <f t="shared" ref="C38:AY38" si="0">SUM(C12:C37)</f>
        <v>0</v>
      </c>
      <c r="D38" s="58">
        <f t="shared" si="0"/>
        <v>100</v>
      </c>
      <c r="E38" s="58">
        <f t="shared" si="0"/>
        <v>361</v>
      </c>
      <c r="F38" s="58">
        <f t="shared" si="0"/>
        <v>200</v>
      </c>
      <c r="G38" s="58">
        <f t="shared" si="0"/>
        <v>10</v>
      </c>
      <c r="H38" s="58">
        <f t="shared" si="0"/>
        <v>11</v>
      </c>
      <c r="I38" s="58">
        <f t="shared" si="0"/>
        <v>0</v>
      </c>
      <c r="J38" s="58">
        <f t="shared" si="0"/>
        <v>0.1</v>
      </c>
      <c r="K38" s="58">
        <f t="shared" si="0"/>
        <v>60</v>
      </c>
      <c r="L38" s="58">
        <f t="shared" si="0"/>
        <v>70.8</v>
      </c>
      <c r="M38" s="58">
        <f t="shared" si="0"/>
        <v>70</v>
      </c>
      <c r="N38" s="58">
        <f t="shared" si="0"/>
        <v>50</v>
      </c>
      <c r="O38" s="58">
        <f t="shared" si="0"/>
        <v>22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30</v>
      </c>
      <c r="T38" s="58">
        <f t="shared" si="0"/>
        <v>8.5</v>
      </c>
      <c r="U38" s="58">
        <f t="shared" si="0"/>
        <v>20</v>
      </c>
      <c r="V38" s="58">
        <f t="shared" si="0"/>
        <v>0</v>
      </c>
      <c r="W38" s="58">
        <f t="shared" si="0"/>
        <v>0</v>
      </c>
      <c r="X38" s="58">
        <f t="shared" si="0"/>
        <v>56</v>
      </c>
      <c r="Y38" s="58">
        <f t="shared" si="0"/>
        <v>0</v>
      </c>
      <c r="Z38" s="58">
        <f t="shared" si="0"/>
        <v>0</v>
      </c>
      <c r="AA38" s="58">
        <f t="shared" si="0"/>
        <v>52.6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62</v>
      </c>
      <c r="AG38" s="58">
        <f t="shared" si="0"/>
        <v>84</v>
      </c>
      <c r="AH38" s="58">
        <f t="shared" si="0"/>
        <v>20</v>
      </c>
      <c r="AI38" s="58">
        <f t="shared" si="0"/>
        <v>0.6</v>
      </c>
      <c r="AJ38" s="58">
        <f t="shared" si="0"/>
        <v>8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7</v>
      </c>
      <c r="AP38" s="58">
        <f t="shared" si="0"/>
        <v>60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5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779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0.1</v>
      </c>
      <c r="C39" s="60">
        <f t="shared" ref="C39:AY39" si="2">(C38*$C$9)/1000</f>
        <v>0</v>
      </c>
      <c r="D39" s="60">
        <f t="shared" si="2"/>
        <v>0.1</v>
      </c>
      <c r="E39" s="60">
        <f t="shared" si="2"/>
        <v>0.36099999999999999</v>
      </c>
      <c r="F39" s="60">
        <f t="shared" si="2"/>
        <v>0.2</v>
      </c>
      <c r="G39" s="60">
        <f t="shared" si="2"/>
        <v>0.01</v>
      </c>
      <c r="H39" s="60">
        <f t="shared" si="2"/>
        <v>1.0999999999999999E-2</v>
      </c>
      <c r="I39" s="60">
        <f t="shared" si="2"/>
        <v>0</v>
      </c>
      <c r="J39" s="60">
        <f t="shared" si="2"/>
        <v>1E-4</v>
      </c>
      <c r="K39" s="60">
        <f t="shared" si="2"/>
        <v>0.06</v>
      </c>
      <c r="L39" s="60">
        <f t="shared" si="2"/>
        <v>7.0800000000000002E-2</v>
      </c>
      <c r="M39" s="60">
        <f t="shared" si="2"/>
        <v>7.0000000000000007E-2</v>
      </c>
      <c r="N39" s="60">
        <f t="shared" si="2"/>
        <v>0.05</v>
      </c>
      <c r="O39" s="60">
        <f t="shared" si="2"/>
        <v>2.1999999999999999E-2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0.03</v>
      </c>
      <c r="T39" s="60">
        <f t="shared" si="2"/>
        <v>8.5000000000000006E-3</v>
      </c>
      <c r="U39" s="60">
        <f t="shared" si="2"/>
        <v>0.02</v>
      </c>
      <c r="V39" s="60">
        <f t="shared" si="2"/>
        <v>0</v>
      </c>
      <c r="W39" s="60">
        <f t="shared" si="2"/>
        <v>0</v>
      </c>
      <c r="X39" s="60">
        <f t="shared" si="2"/>
        <v>5.6000000000000001E-2</v>
      </c>
      <c r="Y39" s="60">
        <f t="shared" si="2"/>
        <v>0</v>
      </c>
      <c r="Z39" s="60">
        <f t="shared" si="2"/>
        <v>0</v>
      </c>
      <c r="AA39" s="60">
        <f t="shared" si="2"/>
        <v>5.2600000000000001E-2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6.2E-2</v>
      </c>
      <c r="AG39" s="60">
        <f t="shared" si="2"/>
        <v>8.4000000000000005E-2</v>
      </c>
      <c r="AH39" s="60">
        <f t="shared" si="2"/>
        <v>0.02</v>
      </c>
      <c r="AI39" s="60">
        <f t="shared" si="2"/>
        <v>5.9999999999999995E-4</v>
      </c>
      <c r="AJ39" s="60">
        <f t="shared" si="2"/>
        <v>8.0000000000000002E-3</v>
      </c>
      <c r="AK39" s="60">
        <f t="shared" si="2"/>
        <v>2E-3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7.0000000000000001E-3</v>
      </c>
      <c r="AP39" s="60">
        <f t="shared" si="2"/>
        <v>0.06</v>
      </c>
      <c r="AQ39" s="60">
        <f t="shared" si="2"/>
        <v>0</v>
      </c>
      <c r="AR39" s="60">
        <f t="shared" si="2"/>
        <v>0.02</v>
      </c>
      <c r="AS39" s="60">
        <f t="shared" si="2"/>
        <v>0</v>
      </c>
      <c r="AT39" s="60">
        <f t="shared" si="2"/>
        <v>5.0000000000000001E-3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0.77900000000000003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187.4</v>
      </c>
      <c r="C41" s="64">
        <f t="shared" ref="C41:AY41" si="4">C39*C40</f>
        <v>0</v>
      </c>
      <c r="D41" s="64">
        <f t="shared" si="4"/>
        <v>180</v>
      </c>
      <c r="E41" s="64">
        <f t="shared" si="4"/>
        <v>116.964</v>
      </c>
      <c r="F41" s="64">
        <f t="shared" si="4"/>
        <v>68.600000000000009</v>
      </c>
      <c r="G41" s="64">
        <f t="shared" si="4"/>
        <v>6</v>
      </c>
      <c r="H41" s="64">
        <f t="shared" si="4"/>
        <v>23.099999999999998</v>
      </c>
      <c r="I41" s="64">
        <f t="shared" si="4"/>
        <v>0</v>
      </c>
      <c r="J41" s="64">
        <f t="shared" si="4"/>
        <v>4.9400000000000008E-4</v>
      </c>
      <c r="K41" s="64">
        <f t="shared" si="4"/>
        <v>6.66</v>
      </c>
      <c r="L41" s="64">
        <f t="shared" si="4"/>
        <v>12.744</v>
      </c>
      <c r="M41" s="64">
        <f t="shared" si="4"/>
        <v>13.790000000000001</v>
      </c>
      <c r="N41" s="64">
        <f t="shared" si="4"/>
        <v>7.25</v>
      </c>
      <c r="O41" s="64">
        <f t="shared" si="4"/>
        <v>2.0459999999999998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110.28</v>
      </c>
      <c r="T41" s="64">
        <f t="shared" si="4"/>
        <v>5.6950000000000003</v>
      </c>
      <c r="U41" s="64">
        <f t="shared" si="4"/>
        <v>8.42</v>
      </c>
      <c r="V41" s="64">
        <f t="shared" si="4"/>
        <v>0</v>
      </c>
      <c r="W41" s="64">
        <f t="shared" si="4"/>
        <v>0</v>
      </c>
      <c r="X41" s="64">
        <f t="shared" si="4"/>
        <v>16.352</v>
      </c>
      <c r="Y41" s="64">
        <f t="shared" si="4"/>
        <v>0</v>
      </c>
      <c r="Z41" s="64">
        <f t="shared" si="4"/>
        <v>0</v>
      </c>
      <c r="AA41" s="64">
        <f t="shared" si="4"/>
        <v>27.9832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22.506</v>
      </c>
      <c r="AG41" s="64">
        <f t="shared" si="4"/>
        <v>13.272</v>
      </c>
      <c r="AH41" s="64">
        <f t="shared" si="4"/>
        <v>3.16</v>
      </c>
      <c r="AI41" s="64">
        <f t="shared" si="4"/>
        <v>2.0999999999999996</v>
      </c>
      <c r="AJ41" s="64">
        <f t="shared" si="4"/>
        <v>18.400000000000002</v>
      </c>
      <c r="AK41" s="64">
        <f t="shared" si="4"/>
        <v>1.6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8.4</v>
      </c>
      <c r="AP41" s="64">
        <f t="shared" si="4"/>
        <v>33.479999999999997</v>
      </c>
      <c r="AQ41" s="64">
        <f t="shared" si="4"/>
        <v>0</v>
      </c>
      <c r="AR41" s="64">
        <f t="shared" si="4"/>
        <v>16</v>
      </c>
      <c r="AS41" s="64">
        <f t="shared" si="4"/>
        <v>0</v>
      </c>
      <c r="AT41" s="64">
        <f t="shared" si="4"/>
        <v>0.8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958.51519399999984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N25XkUzMuZTK1MOK6TaDbhiDMiB4yd163EZL84ePKFA3RG00XhNnLVCh00kycaIS9XypMJ1iXcECGQQlTKxpLQ==" saltValue="lr9CYasXK+fPKimG7u6c+A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40 B11:BC11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BC45"/>
  <sheetViews>
    <sheetView zoomScale="50" zoomScaleNormal="50" zoomScaleSheetLayoutView="40" workbookViewId="0">
      <pane xSplit="11" ySplit="11" topLeftCell="P15" activePane="bottomRight" state="frozen"/>
      <selection pane="topRight" activeCell="L1" sqref="L1"/>
      <selection pane="bottomLeft" activeCell="A12" sqref="A12"/>
      <selection pane="bottomRight" activeCell="L12" sqref="L12"/>
    </sheetView>
  </sheetViews>
  <sheetFormatPr defaultColWidth="9.140625" defaultRowHeight="15" outlineLevelRow="1"/>
  <cols>
    <col min="1" max="1" width="38.7109375" style="25" customWidth="1"/>
    <col min="2" max="9" width="9.7109375" style="25" customWidth="1"/>
    <col min="10" max="10" width="9.7109375" style="26" customWidth="1"/>
    <col min="11" max="20" width="9.7109375" style="25" customWidth="1"/>
    <col min="21" max="21" width="9.7109375" style="27" customWidth="1"/>
    <col min="22" max="24" width="9.7109375" style="25" customWidth="1"/>
    <col min="25" max="25" width="9.7109375" style="27" customWidth="1"/>
    <col min="26" max="27" width="9.7109375" style="25" customWidth="1"/>
    <col min="28" max="28" width="9.7109375" style="28" customWidth="1"/>
    <col min="29" max="34" width="9.7109375" style="108" customWidth="1"/>
    <col min="35" max="42" width="9.7109375" style="25" customWidth="1"/>
    <col min="43" max="43" width="9.7109375" style="27" customWidth="1"/>
    <col min="44" max="44" width="9.7109375" style="25" customWidth="1"/>
    <col min="45" max="45" width="9.7109375" style="27" customWidth="1"/>
    <col min="46" max="53" width="9.7109375" style="25" customWidth="1"/>
    <col min="54" max="55" width="9.7109375" style="31" customWidth="1"/>
    <col min="56" max="16384" width="9.140625" style="25"/>
  </cols>
  <sheetData>
    <row r="1" spans="1:55" s="9" customFormat="1">
      <c r="A1" s="139" t="s">
        <v>7</v>
      </c>
      <c r="B1" s="139"/>
      <c r="J1" s="10"/>
      <c r="U1" s="11"/>
      <c r="Y1" s="11"/>
      <c r="AB1" s="12"/>
      <c r="AC1" s="109"/>
      <c r="AD1" s="109"/>
      <c r="AE1" s="109"/>
      <c r="AF1" s="109"/>
      <c r="AG1" s="109"/>
      <c r="AH1" s="109"/>
      <c r="AQ1" s="11"/>
      <c r="AS1" s="11"/>
      <c r="AW1" s="32"/>
      <c r="AX1" s="32"/>
      <c r="AY1" s="32"/>
      <c r="AZ1" s="32"/>
      <c r="BA1" s="32"/>
      <c r="BB1" s="30"/>
      <c r="BC1" s="30"/>
    </row>
    <row r="2" spans="1:55" s="9" customFormat="1">
      <c r="A2" s="139" t="s">
        <v>199</v>
      </c>
      <c r="B2" s="139"/>
      <c r="J2" s="10"/>
      <c r="U2" s="11"/>
      <c r="Y2" s="11"/>
      <c r="AB2" s="12"/>
      <c r="AC2" s="109"/>
      <c r="AD2" s="109"/>
      <c r="AE2" s="109"/>
      <c r="AF2" s="109"/>
      <c r="AG2" s="109"/>
      <c r="AH2" s="109"/>
      <c r="AQ2" s="11"/>
      <c r="AS2" s="11"/>
      <c r="AW2" s="32"/>
      <c r="AX2" s="32"/>
      <c r="AY2" s="32"/>
      <c r="AZ2" s="32"/>
      <c r="BA2" s="32"/>
      <c r="BB2" s="30"/>
      <c r="BC2" s="30"/>
    </row>
    <row r="3" spans="1:55" s="9" customFormat="1">
      <c r="A3" s="139"/>
      <c r="B3" s="139"/>
      <c r="C3" s="139"/>
      <c r="D3" s="139"/>
      <c r="J3" s="10"/>
      <c r="U3" s="11"/>
      <c r="Y3" s="11"/>
      <c r="AB3" s="12"/>
      <c r="AC3" s="109"/>
      <c r="AD3" s="109"/>
      <c r="AE3" s="109"/>
      <c r="AF3" s="109"/>
      <c r="AG3" s="109"/>
      <c r="AH3" s="109"/>
      <c r="AQ3" s="11"/>
      <c r="AS3" s="11"/>
      <c r="AW3" s="32"/>
      <c r="AX3" s="32"/>
      <c r="AY3" s="32"/>
      <c r="AZ3" s="32"/>
      <c r="BA3" s="32"/>
      <c r="BB3" s="30"/>
      <c r="BC3" s="30"/>
    </row>
    <row r="4" spans="1:55" s="9" customFormat="1">
      <c r="J4" s="10"/>
      <c r="U4" s="11"/>
      <c r="Y4" s="11"/>
      <c r="AB4" s="12"/>
      <c r="AC4" s="109"/>
      <c r="AD4" s="109"/>
      <c r="AE4" s="109"/>
      <c r="AF4" s="109"/>
      <c r="AG4" s="109"/>
      <c r="AH4" s="109"/>
      <c r="AQ4" s="11"/>
      <c r="AS4" s="11"/>
      <c r="AW4" s="33"/>
      <c r="AX4" s="33"/>
      <c r="AY4" s="33"/>
      <c r="AZ4" s="33"/>
      <c r="BA4" s="33"/>
      <c r="BB4" s="30"/>
      <c r="BC4" s="30"/>
    </row>
    <row r="5" spans="1:55" s="9" customFormat="1">
      <c r="A5" s="139" t="s">
        <v>200</v>
      </c>
      <c r="B5" s="139"/>
      <c r="J5" s="10"/>
      <c r="U5" s="11"/>
      <c r="Y5" s="11"/>
      <c r="AB5" s="12"/>
      <c r="AC5" s="109"/>
      <c r="AD5" s="109"/>
      <c r="AE5" s="109"/>
      <c r="AF5" s="109"/>
      <c r="AG5" s="109"/>
      <c r="AH5" s="109"/>
      <c r="AQ5" s="11"/>
      <c r="AS5" s="11"/>
      <c r="AW5" s="32"/>
      <c r="AX5" s="32"/>
      <c r="AY5" s="32"/>
      <c r="AZ5" s="32"/>
      <c r="BA5" s="32"/>
      <c r="BB5" s="30"/>
      <c r="BC5" s="30"/>
    </row>
    <row r="6" spans="1:55" s="9" customFormat="1">
      <c r="J6" s="10"/>
      <c r="U6" s="11"/>
      <c r="Y6" s="11"/>
      <c r="AB6" s="12"/>
      <c r="AC6" s="109"/>
      <c r="AD6" s="109"/>
      <c r="AE6" s="109"/>
      <c r="AF6" s="109"/>
      <c r="AG6" s="109"/>
      <c r="AH6" s="109"/>
      <c r="AQ6" s="11"/>
      <c r="AS6" s="11"/>
      <c r="AW6" s="32"/>
      <c r="AX6" s="32"/>
      <c r="AY6" s="32"/>
      <c r="AZ6" s="32"/>
      <c r="BA6" s="32"/>
      <c r="BB6" s="30"/>
      <c r="BC6" s="30"/>
    </row>
    <row r="7" spans="1:55" s="9" customFormat="1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s="9" customFormat="1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  <c r="U8" s="11"/>
      <c r="Y8" s="11"/>
      <c r="AB8" s="12"/>
      <c r="AC8" s="109"/>
      <c r="AD8" s="109"/>
      <c r="AE8" s="109"/>
      <c r="AF8" s="109"/>
      <c r="AG8" s="109"/>
      <c r="AH8" s="109"/>
      <c r="AQ8" s="11"/>
      <c r="AS8" s="11"/>
      <c r="BB8" s="30"/>
      <c r="BC8" s="30"/>
    </row>
    <row r="9" spans="1:55" s="9" customFormat="1" ht="26.25">
      <c r="A9" s="21" t="s">
        <v>6</v>
      </c>
      <c r="B9" s="21"/>
      <c r="C9" s="138">
        <v>1</v>
      </c>
      <c r="D9" s="138"/>
      <c r="E9" s="138"/>
      <c r="F9" s="22"/>
      <c r="J9" s="10"/>
      <c r="U9" s="11"/>
      <c r="Y9" s="11"/>
      <c r="AB9" s="12"/>
      <c r="AC9" s="109"/>
      <c r="AD9" s="109"/>
      <c r="AE9" s="109"/>
      <c r="AF9" s="109"/>
      <c r="AG9" s="109"/>
      <c r="AH9" s="109"/>
      <c r="AQ9" s="11"/>
      <c r="AS9" s="11"/>
      <c r="BB9" s="30"/>
      <c r="BC9" s="30"/>
    </row>
    <row r="10" spans="1:55" s="9" customFormat="1">
      <c r="J10" s="10"/>
      <c r="U10" s="11"/>
      <c r="Y10" s="11"/>
      <c r="AB10" s="12"/>
      <c r="AC10" s="109"/>
      <c r="AD10" s="109"/>
      <c r="AE10" s="109"/>
      <c r="AF10" s="109"/>
      <c r="AG10" s="109"/>
      <c r="AH10" s="109"/>
      <c r="AQ10" s="11"/>
      <c r="AS10" s="11"/>
      <c r="BB10" s="30"/>
      <c r="BC10" s="30"/>
    </row>
    <row r="11" spans="1:55" s="11" customFormat="1" ht="81" customHeight="1">
      <c r="A11" s="23"/>
      <c r="B11" s="24" t="str">
        <f>'1-1'!B11</f>
        <v>сиыр  еті</v>
      </c>
      <c r="C11" s="24" t="str">
        <f>'1-1'!C11</f>
        <v>тауық  еті</v>
      </c>
      <c r="D11" s="24" t="str">
        <f>'1-1'!D11</f>
        <v>балық</v>
      </c>
      <c r="E11" s="24" t="str">
        <f>'1-1'!E11</f>
        <v>сүт</v>
      </c>
      <c r="F11" s="24" t="str">
        <f>'1-1'!F11</f>
        <v>айран</v>
      </c>
      <c r="G11" s="24" t="str">
        <f>'1-1'!G11</f>
        <v>кондитерлік  өнімдер</v>
      </c>
      <c r="H11" s="24" t="str">
        <f>'1-1'!H11</f>
        <v>қаймақ</v>
      </c>
      <c r="I11" s="24" t="str">
        <f>'1-1'!I11</f>
        <v>сүзбе</v>
      </c>
      <c r="J11" s="24" t="str">
        <f>'1-1'!J11</f>
        <v>жұмыртқа  (дана)</v>
      </c>
      <c r="K11" s="24" t="str">
        <f>'1-1'!K11</f>
        <v>картоп</v>
      </c>
      <c r="L11" s="24" t="str">
        <f>'1-1'!L11</f>
        <v>сәбіз</v>
      </c>
      <c r="M11" s="24" t="str">
        <f>'1-1'!M11</f>
        <v>қызылша</v>
      </c>
      <c r="N11" s="24" t="str">
        <f>'1-1'!N11</f>
        <v>қырыққабат</v>
      </c>
      <c r="O11" s="24" t="str">
        <f>'1-1'!O11</f>
        <v>жуа (пияз)</v>
      </c>
      <c r="P11" s="24" t="str">
        <f>'1-1'!P11</f>
        <v>фасоль</v>
      </c>
      <c r="Q11" s="24" t="str">
        <f>'1-1'!Q11</f>
        <v>қызанақ</v>
      </c>
      <c r="R11" s="24" t="str">
        <f>'1-1'!R11</f>
        <v>қияр</v>
      </c>
      <c r="S11" s="24" t="str">
        <f>'1-1'!S11</f>
        <v>сарымай</v>
      </c>
      <c r="T11" s="24" t="str">
        <f>'1-1'!T11</f>
        <v>сұйық май</v>
      </c>
      <c r="U11" s="24" t="str">
        <f>'1-1'!U11</f>
        <v>сұлы жармасы</v>
      </c>
      <c r="V11" s="24" t="str">
        <f>'1-1'!V11</f>
        <v>інжу арпасы (перловая крупа)</v>
      </c>
      <c r="W11" s="24" t="str">
        <f>'1-1'!W11</f>
        <v>бидай жармасы</v>
      </c>
      <c r="X11" s="24" t="str">
        <f>'1-1'!X11</f>
        <v>макарон өнімдері</v>
      </c>
      <c r="Y11" s="24" t="str">
        <f>'1-1'!Y11</f>
        <v>тары</v>
      </c>
      <c r="Z11" s="24" t="str">
        <f>'1-1'!Z11</f>
        <v>қарақұмық жармасы</v>
      </c>
      <c r="AA11" s="24" t="str">
        <f>'1-1'!AA11</f>
        <v>күріш</v>
      </c>
      <c r="AB11" s="24" t="str">
        <f>'1-1'!AB11</f>
        <v>жүгері жармасы</v>
      </c>
      <c r="AC11" s="24" t="str">
        <f>'1-1'!AC11</f>
        <v>жарма</v>
      </c>
      <c r="AD11" s="24" t="str">
        <f>'1-1'!AD11</f>
        <v>арпа жармасы</v>
      </c>
      <c r="AE11" s="24" t="str">
        <f>'1-1'!AE11</f>
        <v>Геркулес жармасы</v>
      </c>
      <c r="AF11" s="24" t="str">
        <f>'1-1'!AF11</f>
        <v>секер (қант)</v>
      </c>
      <c r="AG11" s="24" t="str">
        <f>'1-1'!AG11</f>
        <v>ақ нан</v>
      </c>
      <c r="AH11" s="24" t="str">
        <f>'1-1'!AH11</f>
        <v>қара нан</v>
      </c>
      <c r="AI11" s="24" t="str">
        <f>'1-1'!AI11</f>
        <v>шай</v>
      </c>
      <c r="AJ11" s="24" t="str">
        <f>'1-1'!AJ11</f>
        <v>какао</v>
      </c>
      <c r="AK11" s="24" t="str">
        <f>'1-1'!AK11</f>
        <v>жасыл желек</v>
      </c>
      <c r="AL11" s="24" t="str">
        <f>'1-1'!AL11</f>
        <v>лавр жапырағы</v>
      </c>
      <c r="AM11" s="24" t="str">
        <f>'1-1'!AM11</f>
        <v>бұрыш</v>
      </c>
      <c r="AN11" s="24" t="str">
        <f>'1-1'!AN11</f>
        <v>кисель</v>
      </c>
      <c r="AO11" s="24" t="str">
        <f>'1-1'!AO11</f>
        <v>томат</v>
      </c>
      <c r="AP11" s="24" t="str">
        <f>'1-1'!AP11</f>
        <v>жеміс - жидектер  (алма)</v>
      </c>
      <c r="AQ11" s="24" t="str">
        <f>'1-1'!AQ11</f>
        <v>тұздалған қияр</v>
      </c>
      <c r="AR11" s="24" t="str">
        <f>'1-1'!AR11</f>
        <v>кепкен жемістер</v>
      </c>
      <c r="AS11" s="24" t="str">
        <f>'1-1'!AS11</f>
        <v>кофе</v>
      </c>
      <c r="AT11" s="24" t="str">
        <f>'1-1'!AT11</f>
        <v>ұн</v>
      </c>
      <c r="AU11" s="24" t="str">
        <f>'1-1'!AU11</f>
        <v>бұршақ</v>
      </c>
      <c r="AV11" s="24" t="str">
        <f>'1-1'!AV11</f>
        <v>тұз</v>
      </c>
      <c r="AW11" s="24" t="str">
        <f>'1-1'!AW11</f>
        <v>ірімшік</v>
      </c>
      <c r="AX11" s="24" t="str">
        <f>'1-1'!AX11</f>
        <v>ашытқы</v>
      </c>
      <c r="AY11" s="24" t="str">
        <f>'1-1'!AY11</f>
        <v>сарымсақ</v>
      </c>
      <c r="AZ11" s="24" t="str">
        <f>'1-1'!AZ11</f>
        <v>С витамині</v>
      </c>
      <c r="BA11" s="24" t="str">
        <f>'1-1'!BA11</f>
        <v>су</v>
      </c>
      <c r="BB11" s="24" t="str">
        <f>'1-1'!BB11</f>
        <v>қайнатылған  сүт</v>
      </c>
      <c r="BC11" s="24" t="str">
        <f>'1-1'!BC11</f>
        <v>повидло</v>
      </c>
    </row>
    <row r="12" spans="1:55" s="9" customFormat="1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70"/>
    </row>
    <row r="13" spans="1:55" s="9" customFormat="1" ht="18.75">
      <c r="A13" s="53" t="s">
        <v>131</v>
      </c>
      <c r="B13" s="70"/>
      <c r="C13" s="70"/>
      <c r="D13" s="70"/>
      <c r="E13" s="91">
        <v>100</v>
      </c>
      <c r="F13" s="70"/>
      <c r="G13" s="70"/>
      <c r="H13" s="70"/>
      <c r="I13" s="70"/>
      <c r="J13" s="70">
        <v>1</v>
      </c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/>
      <c r="BB13" s="94"/>
      <c r="BC13" s="94"/>
    </row>
    <row r="14" spans="1:55" s="9" customFormat="1" ht="18.75">
      <c r="A14" s="49" t="s">
        <v>99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13</v>
      </c>
      <c r="AG14" s="70"/>
      <c r="AH14" s="70"/>
      <c r="AI14" s="70">
        <v>0.3</v>
      </c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72</v>
      </c>
      <c r="BB14" s="70"/>
      <c r="BC14" s="94"/>
    </row>
    <row r="15" spans="1:55" s="9" customFormat="1" ht="18.75">
      <c r="A15" s="49" t="s">
        <v>127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70"/>
      <c r="BC15" s="70"/>
    </row>
    <row r="16" spans="1:55" s="9" customFormat="1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70"/>
    </row>
    <row r="17" spans="1:55" s="9" customFormat="1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70"/>
    </row>
    <row r="18" spans="1:55" s="9" customFormat="1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70"/>
    </row>
    <row r="19" spans="1:55" s="9" customFormat="1" ht="18.75" outlineLevel="1">
      <c r="A19" s="50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100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70"/>
    </row>
    <row r="20" spans="1:55" s="9" customFormat="1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70"/>
    </row>
    <row r="21" spans="1:55" s="9" customFormat="1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70"/>
    </row>
    <row r="22" spans="1:55" s="9" customFormat="1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70"/>
    </row>
    <row r="23" spans="1:55" s="9" customFormat="1" ht="18.75">
      <c r="A23" s="53" t="s">
        <v>126</v>
      </c>
      <c r="B23" s="70"/>
      <c r="C23" s="70">
        <v>20</v>
      </c>
      <c r="D23" s="70"/>
      <c r="E23" s="91"/>
      <c r="F23" s="70"/>
      <c r="G23" s="70"/>
      <c r="H23" s="70"/>
      <c r="I23" s="92"/>
      <c r="J23" s="70"/>
      <c r="K23" s="70">
        <v>30.8</v>
      </c>
      <c r="L23" s="70">
        <v>10</v>
      </c>
      <c r="M23" s="70"/>
      <c r="N23" s="70">
        <v>30</v>
      </c>
      <c r="O23" s="70">
        <v>9.5</v>
      </c>
      <c r="P23" s="70"/>
      <c r="Q23" s="70"/>
      <c r="R23" s="70"/>
      <c r="S23" s="70">
        <v>2</v>
      </c>
      <c r="T23" s="70">
        <v>2</v>
      </c>
      <c r="U23" s="91"/>
      <c r="V23" s="70">
        <v>10</v>
      </c>
      <c r="W23" s="70"/>
      <c r="X23" s="70"/>
      <c r="Y23" s="91"/>
      <c r="Z23" s="70"/>
      <c r="AA23" s="70">
        <v>8</v>
      </c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160</v>
      </c>
      <c r="BB23" s="70"/>
      <c r="BC23" s="70"/>
    </row>
    <row r="24" spans="1:55" s="9" customFormat="1" ht="37.5">
      <c r="A24" s="49" t="s">
        <v>182</v>
      </c>
      <c r="B24" s="70">
        <v>71</v>
      </c>
      <c r="C24" s="70"/>
      <c r="D24" s="70"/>
      <c r="E24" s="70">
        <v>17</v>
      </c>
      <c r="F24" s="70"/>
      <c r="G24" s="70"/>
      <c r="H24" s="70"/>
      <c r="I24" s="70"/>
      <c r="J24" s="70"/>
      <c r="K24" s="70">
        <v>197</v>
      </c>
      <c r="L24" s="70"/>
      <c r="M24" s="70"/>
      <c r="N24" s="70"/>
      <c r="O24" s="70"/>
      <c r="P24" s="70"/>
      <c r="Q24" s="70"/>
      <c r="R24" s="70"/>
      <c r="S24" s="70">
        <v>5</v>
      </c>
      <c r="T24" s="70">
        <v>4</v>
      </c>
      <c r="U24" s="70"/>
      <c r="V24" s="70"/>
      <c r="W24" s="70"/>
      <c r="X24" s="70"/>
      <c r="Y24" s="70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>
        <v>0.5</v>
      </c>
      <c r="AW24" s="70"/>
      <c r="AX24" s="70"/>
      <c r="AY24" s="70"/>
      <c r="AZ24" s="70"/>
      <c r="BA24" s="70"/>
      <c r="BB24" s="94"/>
      <c r="BC24" s="94"/>
    </row>
    <row r="25" spans="1:55" s="9" customFormat="1" ht="18.75">
      <c r="A25" s="49" t="s">
        <v>185</v>
      </c>
      <c r="B25" s="70"/>
      <c r="C25" s="70"/>
      <c r="D25" s="70"/>
      <c r="E25" s="91"/>
      <c r="F25" s="70"/>
      <c r="G25" s="70"/>
      <c r="H25" s="70"/>
      <c r="I25" s="70"/>
      <c r="J25" s="70"/>
      <c r="K25" s="70">
        <v>21</v>
      </c>
      <c r="L25" s="70">
        <v>6.8</v>
      </c>
      <c r="M25" s="70">
        <v>11</v>
      </c>
      <c r="N25" s="70">
        <v>10.8</v>
      </c>
      <c r="O25" s="70">
        <v>9.4</v>
      </c>
      <c r="P25" s="70"/>
      <c r="Q25" s="70"/>
      <c r="R25" s="70"/>
      <c r="S25" s="70"/>
      <c r="T25" s="70">
        <v>2.5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>
        <v>8.8000000000000007</v>
      </c>
      <c r="AR25" s="70"/>
      <c r="AS25" s="91"/>
      <c r="AT25" s="70"/>
      <c r="AU25" s="70"/>
      <c r="AV25" s="70">
        <v>0.5</v>
      </c>
      <c r="AW25" s="70"/>
      <c r="AX25" s="70"/>
      <c r="AY25" s="70"/>
      <c r="AZ25" s="70"/>
      <c r="BA25" s="70"/>
      <c r="BB25" s="94"/>
      <c r="BC25" s="94"/>
    </row>
    <row r="26" spans="1:55" s="9" customFormat="1" ht="18.75">
      <c r="A26" s="49" t="s">
        <v>98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70"/>
    </row>
    <row r="27" spans="1:55" s="9" customFormat="1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70"/>
      <c r="BC27" s="70"/>
    </row>
    <row r="28" spans="1:55" s="9" customFormat="1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70"/>
    </row>
    <row r="29" spans="1:55" s="9" customFormat="1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spans="1:55" s="9" customFormat="1" ht="18.75" outlineLevel="1">
      <c r="A30" s="49" t="s">
        <v>105</v>
      </c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3</v>
      </c>
      <c r="AG30" s="70"/>
      <c r="AH30" s="70"/>
      <c r="AI30" s="70"/>
      <c r="AJ30" s="70"/>
      <c r="AK30" s="70"/>
      <c r="AL30" s="70"/>
      <c r="AM30" s="70"/>
      <c r="AN30" s="70">
        <v>25</v>
      </c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>
        <v>190</v>
      </c>
      <c r="BB30" s="70"/>
      <c r="BC30" s="70"/>
    </row>
    <row r="31" spans="1:55" s="9" customFormat="1" ht="18.75" outlineLevel="1">
      <c r="A31" s="49" t="s">
        <v>95</v>
      </c>
      <c r="B31" s="70"/>
      <c r="C31" s="92"/>
      <c r="D31" s="92"/>
      <c r="E31" s="91"/>
      <c r="F31" s="70"/>
      <c r="G31" s="70">
        <v>30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s="9" customFormat="1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70"/>
    </row>
    <row r="33" spans="1:55" s="9" customFormat="1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70"/>
    </row>
    <row r="34" spans="1:55" s="9" customFormat="1" ht="18.75" outlineLevel="1">
      <c r="A34" s="49" t="s">
        <v>120</v>
      </c>
      <c r="B34" s="92"/>
      <c r="C34" s="92"/>
      <c r="D34" s="92"/>
      <c r="E34" s="100">
        <v>150</v>
      </c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>
        <v>3</v>
      </c>
      <c r="T34" s="70"/>
      <c r="U34" s="91"/>
      <c r="V34" s="70"/>
      <c r="W34" s="70"/>
      <c r="X34" s="70"/>
      <c r="Y34" s="91">
        <v>10</v>
      </c>
      <c r="Z34" s="70"/>
      <c r="AA34" s="70">
        <v>10</v>
      </c>
      <c r="AB34" s="92"/>
      <c r="AC34" s="70"/>
      <c r="AD34" s="70"/>
      <c r="AE34" s="70"/>
      <c r="AF34" s="70">
        <v>5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>
        <v>0.5</v>
      </c>
      <c r="AW34" s="70"/>
      <c r="AX34" s="70"/>
      <c r="AY34" s="70"/>
      <c r="AZ34" s="70"/>
      <c r="BA34" s="70">
        <v>35</v>
      </c>
      <c r="BB34" s="94"/>
      <c r="BC34" s="94"/>
    </row>
    <row r="35" spans="1:55" s="9" customFormat="1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70"/>
      <c r="BC35" s="70"/>
    </row>
    <row r="36" spans="1:55" s="9" customFormat="1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70"/>
    </row>
    <row r="37" spans="1:55" s="9" customFormat="1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70"/>
    </row>
    <row r="38" spans="1:55" ht="18.75">
      <c r="A38" s="57" t="s">
        <v>12</v>
      </c>
      <c r="B38" s="58">
        <f>SUM(B12:B37)</f>
        <v>71</v>
      </c>
      <c r="C38" s="58">
        <f t="shared" ref="C38:AY38" si="0">SUM(C12:C37)</f>
        <v>20</v>
      </c>
      <c r="D38" s="58">
        <f t="shared" si="0"/>
        <v>0</v>
      </c>
      <c r="E38" s="58">
        <f t="shared" si="0"/>
        <v>367</v>
      </c>
      <c r="F38" s="58">
        <f t="shared" si="0"/>
        <v>0</v>
      </c>
      <c r="G38" s="58">
        <f t="shared" si="0"/>
        <v>30</v>
      </c>
      <c r="H38" s="58">
        <f t="shared" si="0"/>
        <v>0</v>
      </c>
      <c r="I38" s="58">
        <f t="shared" si="0"/>
        <v>0</v>
      </c>
      <c r="J38" s="58">
        <f t="shared" si="0"/>
        <v>1</v>
      </c>
      <c r="K38" s="58">
        <f t="shared" si="0"/>
        <v>248.8</v>
      </c>
      <c r="L38" s="58">
        <f t="shared" si="0"/>
        <v>16.8</v>
      </c>
      <c r="M38" s="58">
        <f t="shared" si="0"/>
        <v>11</v>
      </c>
      <c r="N38" s="58">
        <f t="shared" si="0"/>
        <v>40.799999999999997</v>
      </c>
      <c r="O38" s="58">
        <f t="shared" si="0"/>
        <v>18.899999999999999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20</v>
      </c>
      <c r="T38" s="58">
        <f t="shared" si="0"/>
        <v>8.5</v>
      </c>
      <c r="U38" s="58">
        <f t="shared" si="0"/>
        <v>0</v>
      </c>
      <c r="V38" s="58">
        <f t="shared" si="0"/>
        <v>10</v>
      </c>
      <c r="W38" s="58">
        <f t="shared" si="0"/>
        <v>0</v>
      </c>
      <c r="X38" s="58">
        <f t="shared" si="0"/>
        <v>0</v>
      </c>
      <c r="Y38" s="58">
        <f t="shared" si="0"/>
        <v>10</v>
      </c>
      <c r="Z38" s="58">
        <f t="shared" si="0"/>
        <v>0</v>
      </c>
      <c r="AA38" s="58">
        <f t="shared" si="0"/>
        <v>18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36</v>
      </c>
      <c r="AG38" s="58">
        <f t="shared" si="0"/>
        <v>70</v>
      </c>
      <c r="AH38" s="58">
        <f t="shared" si="0"/>
        <v>20</v>
      </c>
      <c r="AI38" s="58">
        <f t="shared" si="0"/>
        <v>0.89999999999999991</v>
      </c>
      <c r="AJ38" s="58">
        <f t="shared" si="0"/>
        <v>0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25</v>
      </c>
      <c r="AO38" s="58">
        <f t="shared" si="0"/>
        <v>0</v>
      </c>
      <c r="AP38" s="58">
        <f t="shared" si="0"/>
        <v>100</v>
      </c>
      <c r="AQ38" s="58">
        <f t="shared" si="0"/>
        <v>8.8000000000000007</v>
      </c>
      <c r="AR38" s="58">
        <f t="shared" si="0"/>
        <v>20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657</v>
      </c>
      <c r="BB38" s="58">
        <f t="shared" si="1"/>
        <v>0</v>
      </c>
      <c r="BC38" s="58">
        <f t="shared" si="1"/>
        <v>0</v>
      </c>
    </row>
    <row r="39" spans="1:55" ht="54.95" customHeight="1">
      <c r="A39" s="59" t="s">
        <v>13</v>
      </c>
      <c r="B39" s="60">
        <f>(B38*$C$9)/1000</f>
        <v>7.0999999999999994E-2</v>
      </c>
      <c r="C39" s="60">
        <f t="shared" ref="C39:AY39" si="2">(C38*$C$9)/1000</f>
        <v>0.02</v>
      </c>
      <c r="D39" s="60">
        <f t="shared" si="2"/>
        <v>0</v>
      </c>
      <c r="E39" s="60">
        <f t="shared" si="2"/>
        <v>0.36699999999999999</v>
      </c>
      <c r="F39" s="60">
        <f t="shared" si="2"/>
        <v>0</v>
      </c>
      <c r="G39" s="60">
        <f t="shared" si="2"/>
        <v>0.03</v>
      </c>
      <c r="H39" s="60">
        <f t="shared" si="2"/>
        <v>0</v>
      </c>
      <c r="I39" s="60">
        <f t="shared" si="2"/>
        <v>0</v>
      </c>
      <c r="J39" s="60">
        <f t="shared" si="2"/>
        <v>1E-3</v>
      </c>
      <c r="K39" s="60">
        <f t="shared" si="2"/>
        <v>0.24880000000000002</v>
      </c>
      <c r="L39" s="60">
        <f t="shared" si="2"/>
        <v>1.6800000000000002E-2</v>
      </c>
      <c r="M39" s="60">
        <f t="shared" si="2"/>
        <v>1.0999999999999999E-2</v>
      </c>
      <c r="N39" s="60">
        <f t="shared" si="2"/>
        <v>4.0799999999999996E-2</v>
      </c>
      <c r="O39" s="60">
        <f t="shared" si="2"/>
        <v>1.89E-2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0.02</v>
      </c>
      <c r="T39" s="60">
        <f t="shared" si="2"/>
        <v>8.5000000000000006E-3</v>
      </c>
      <c r="U39" s="60">
        <f t="shared" si="2"/>
        <v>0</v>
      </c>
      <c r="V39" s="60">
        <f t="shared" si="2"/>
        <v>0.01</v>
      </c>
      <c r="W39" s="60">
        <f t="shared" si="2"/>
        <v>0</v>
      </c>
      <c r="X39" s="60">
        <f t="shared" si="2"/>
        <v>0</v>
      </c>
      <c r="Y39" s="60">
        <f t="shared" si="2"/>
        <v>0.01</v>
      </c>
      <c r="Z39" s="60">
        <f t="shared" si="2"/>
        <v>0</v>
      </c>
      <c r="AA39" s="60">
        <f t="shared" si="2"/>
        <v>1.7999999999999999E-2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3.5999999999999997E-2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8.9999999999999987E-4</v>
      </c>
      <c r="AJ39" s="60">
        <f t="shared" si="2"/>
        <v>0</v>
      </c>
      <c r="AK39" s="60">
        <f t="shared" si="2"/>
        <v>2E-3</v>
      </c>
      <c r="AL39" s="60">
        <f t="shared" si="2"/>
        <v>0</v>
      </c>
      <c r="AM39" s="60">
        <f t="shared" si="2"/>
        <v>0</v>
      </c>
      <c r="AN39" s="60">
        <f t="shared" si="2"/>
        <v>2.5000000000000001E-2</v>
      </c>
      <c r="AO39" s="60">
        <f t="shared" si="2"/>
        <v>0</v>
      </c>
      <c r="AP39" s="60">
        <f t="shared" si="2"/>
        <v>0.1</v>
      </c>
      <c r="AQ39" s="60">
        <f t="shared" si="2"/>
        <v>8.8000000000000005E-3</v>
      </c>
      <c r="AR39" s="60">
        <f t="shared" si="2"/>
        <v>0.02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0.65700000000000003</v>
      </c>
      <c r="BB39" s="60">
        <f t="shared" si="3"/>
        <v>0</v>
      </c>
      <c r="BC39" s="60">
        <f t="shared" si="3"/>
        <v>0</v>
      </c>
    </row>
    <row r="40" spans="1:55" s="9" customFormat="1" ht="72" customHeight="1">
      <c r="A40" s="61" t="s">
        <v>14</v>
      </c>
      <c r="B40" s="62">
        <f>'1-1'!B40</f>
        <v>1874</v>
      </c>
      <c r="C40" s="62">
        <f>'1-1'!C40</f>
        <v>859</v>
      </c>
      <c r="D40" s="62">
        <f>'1-1'!D40</f>
        <v>1800</v>
      </c>
      <c r="E40" s="62">
        <f>'1-1'!E40</f>
        <v>324</v>
      </c>
      <c r="F40" s="62">
        <f>'1-1'!F40</f>
        <v>343</v>
      </c>
      <c r="G40" s="62">
        <f>'1-1'!G40</f>
        <v>600</v>
      </c>
      <c r="H40" s="62">
        <f>'1-1'!H40</f>
        <v>2100</v>
      </c>
      <c r="I40" s="62">
        <f>'1-1'!I40</f>
        <v>1916</v>
      </c>
      <c r="J40" s="62">
        <f>'1-1'!J40</f>
        <v>4.9400000000000004</v>
      </c>
      <c r="K40" s="62">
        <f>'1-1'!K40</f>
        <v>111</v>
      </c>
      <c r="L40" s="62">
        <f>'1-1'!L40</f>
        <v>180</v>
      </c>
      <c r="M40" s="62">
        <f>'1-1'!M40</f>
        <v>197</v>
      </c>
      <c r="N40" s="62">
        <f>'1-1'!N40</f>
        <v>145</v>
      </c>
      <c r="O40" s="62">
        <f>'1-1'!O40</f>
        <v>93</v>
      </c>
      <c r="P40" s="62">
        <f>'1-1'!P40</f>
        <v>700</v>
      </c>
      <c r="Q40" s="62">
        <f>'1-1'!Q40</f>
        <v>700</v>
      </c>
      <c r="R40" s="62">
        <f>'1-1'!R40</f>
        <v>600</v>
      </c>
      <c r="S40" s="62">
        <f>'1-1'!S40</f>
        <v>3676</v>
      </c>
      <c r="T40" s="62">
        <f>'1-1'!T40</f>
        <v>670</v>
      </c>
      <c r="U40" s="62">
        <f>'1-1'!U40</f>
        <v>421</v>
      </c>
      <c r="V40" s="62">
        <f>'1-1'!V40</f>
        <v>421</v>
      </c>
      <c r="W40" s="62">
        <f>'1-1'!W40</f>
        <v>421</v>
      </c>
      <c r="X40" s="62">
        <f>'1-1'!X40</f>
        <v>292</v>
      </c>
      <c r="Y40" s="62">
        <f>'1-1'!Y40</f>
        <v>425</v>
      </c>
      <c r="Z40" s="62">
        <f>'1-1'!Z40</f>
        <v>302</v>
      </c>
      <c r="AA40" s="62">
        <f>'1-1'!AA40</f>
        <v>532</v>
      </c>
      <c r="AB40" s="62">
        <f>'1-1'!AB40</f>
        <v>220</v>
      </c>
      <c r="AC40" s="62">
        <f>'1-1'!AC40</f>
        <v>351</v>
      </c>
      <c r="AD40" s="62">
        <f>'1-1'!AD40</f>
        <v>351</v>
      </c>
      <c r="AE40" s="62">
        <f>'1-1'!AE40</f>
        <v>351</v>
      </c>
      <c r="AF40" s="62">
        <f>'1-1'!AF40</f>
        <v>363</v>
      </c>
      <c r="AG40" s="62">
        <f>'1-1'!AG40</f>
        <v>158</v>
      </c>
      <c r="AH40" s="62">
        <f>'1-1'!AH40</f>
        <v>158</v>
      </c>
      <c r="AI40" s="62">
        <f>'1-1'!AI40</f>
        <v>3500</v>
      </c>
      <c r="AJ40" s="62">
        <f>'1-1'!AJ40</f>
        <v>2300</v>
      </c>
      <c r="AK40" s="62">
        <f>'1-1'!AK40</f>
        <v>800</v>
      </c>
      <c r="AL40" s="62">
        <f>'1-1'!AL40</f>
        <v>800</v>
      </c>
      <c r="AM40" s="62">
        <f>'1-1'!AM40</f>
        <v>1300</v>
      </c>
      <c r="AN40" s="62">
        <f>'1-1'!AN40</f>
        <v>800</v>
      </c>
      <c r="AO40" s="62">
        <f>'1-1'!AO40</f>
        <v>1200</v>
      </c>
      <c r="AP40" s="62">
        <f>'1-1'!AP40</f>
        <v>558</v>
      </c>
      <c r="AQ40" s="62">
        <f>'1-1'!AQ40</f>
        <v>800</v>
      </c>
      <c r="AR40" s="62">
        <f>'1-1'!AR40</f>
        <v>800</v>
      </c>
      <c r="AS40" s="62">
        <f>'1-1'!AS40</f>
        <v>4000</v>
      </c>
      <c r="AT40" s="62">
        <f>'1-1'!AT40</f>
        <v>160</v>
      </c>
      <c r="AU40" s="62">
        <f>'1-1'!AU40</f>
        <v>610</v>
      </c>
      <c r="AV40" s="62">
        <f>'1-1'!AV40</f>
        <v>49</v>
      </c>
      <c r="AW40" s="62">
        <f>'1-1'!AW40</f>
        <v>4519</v>
      </c>
      <c r="AX40" s="62">
        <f>'1-1'!AX40</f>
        <v>5675</v>
      </c>
      <c r="AY40" s="62">
        <f>'1-1'!AY40</f>
        <v>1300</v>
      </c>
      <c r="AZ40" s="62">
        <f>'1-1'!AZ40</f>
        <v>4000</v>
      </c>
      <c r="BA40" s="62">
        <f>'1-1'!BA40</f>
        <v>0</v>
      </c>
      <c r="BB40" s="62">
        <f>'1-1'!BB40</f>
        <v>1100</v>
      </c>
      <c r="BC40" s="62">
        <f>'1-1'!BC40</f>
        <v>1000</v>
      </c>
    </row>
    <row r="41" spans="1:55" ht="110.1" customHeight="1">
      <c r="A41" s="63" t="s">
        <v>15</v>
      </c>
      <c r="B41" s="64">
        <f>B39*B40</f>
        <v>133.054</v>
      </c>
      <c r="C41" s="64">
        <f t="shared" ref="C41:AY41" si="4">C39*C40</f>
        <v>17.18</v>
      </c>
      <c r="D41" s="64">
        <f t="shared" si="4"/>
        <v>0</v>
      </c>
      <c r="E41" s="64">
        <f t="shared" si="4"/>
        <v>118.908</v>
      </c>
      <c r="F41" s="64">
        <f t="shared" si="4"/>
        <v>0</v>
      </c>
      <c r="G41" s="64">
        <f t="shared" si="4"/>
        <v>18</v>
      </c>
      <c r="H41" s="64">
        <f t="shared" si="4"/>
        <v>0</v>
      </c>
      <c r="I41" s="64">
        <f t="shared" si="4"/>
        <v>0</v>
      </c>
      <c r="J41" s="64">
        <f t="shared" si="4"/>
        <v>4.9400000000000008E-3</v>
      </c>
      <c r="K41" s="64">
        <f t="shared" si="4"/>
        <v>27.616800000000001</v>
      </c>
      <c r="L41" s="64">
        <f t="shared" si="4"/>
        <v>3.0240000000000005</v>
      </c>
      <c r="M41" s="64">
        <f t="shared" si="4"/>
        <v>2.1669999999999998</v>
      </c>
      <c r="N41" s="64">
        <f t="shared" si="4"/>
        <v>5.9159999999999995</v>
      </c>
      <c r="O41" s="64">
        <f t="shared" si="4"/>
        <v>1.7577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73.52</v>
      </c>
      <c r="T41" s="64">
        <f t="shared" si="4"/>
        <v>5.6950000000000003</v>
      </c>
      <c r="U41" s="64">
        <f t="shared" si="4"/>
        <v>0</v>
      </c>
      <c r="V41" s="64">
        <f t="shared" si="4"/>
        <v>4.21</v>
      </c>
      <c r="W41" s="64">
        <f t="shared" si="4"/>
        <v>0</v>
      </c>
      <c r="X41" s="64">
        <f t="shared" si="4"/>
        <v>0</v>
      </c>
      <c r="Y41" s="64">
        <f t="shared" si="4"/>
        <v>4.25</v>
      </c>
      <c r="Z41" s="64">
        <f t="shared" si="4"/>
        <v>0</v>
      </c>
      <c r="AA41" s="64">
        <f t="shared" si="4"/>
        <v>9.5759999999999987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13.068</v>
      </c>
      <c r="AG41" s="64">
        <f t="shared" si="4"/>
        <v>11.06</v>
      </c>
      <c r="AH41" s="64">
        <f t="shared" si="4"/>
        <v>3.16</v>
      </c>
      <c r="AI41" s="64">
        <f t="shared" si="4"/>
        <v>3.1499999999999995</v>
      </c>
      <c r="AJ41" s="64">
        <f t="shared" si="4"/>
        <v>0</v>
      </c>
      <c r="AK41" s="64">
        <f t="shared" si="4"/>
        <v>1.6</v>
      </c>
      <c r="AL41" s="64">
        <f t="shared" si="4"/>
        <v>0</v>
      </c>
      <c r="AM41" s="64">
        <f t="shared" si="4"/>
        <v>0</v>
      </c>
      <c r="AN41" s="64">
        <f t="shared" si="4"/>
        <v>20</v>
      </c>
      <c r="AO41" s="64">
        <f t="shared" si="4"/>
        <v>0</v>
      </c>
      <c r="AP41" s="64">
        <f t="shared" si="4"/>
        <v>55.800000000000004</v>
      </c>
      <c r="AQ41" s="64">
        <f t="shared" si="4"/>
        <v>7.04</v>
      </c>
      <c r="AR41" s="64">
        <f t="shared" si="4"/>
        <v>16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s="9" customFormat="1" ht="110.1" customHeight="1">
      <c r="J42" s="10"/>
      <c r="U42" s="11"/>
      <c r="Y42" s="11"/>
      <c r="AB42" s="12"/>
      <c r="AC42" s="109"/>
      <c r="AD42" s="109"/>
      <c r="AE42" s="109"/>
      <c r="AF42" s="109"/>
      <c r="AG42" s="109"/>
      <c r="AH42" s="109"/>
      <c r="AQ42" s="11"/>
      <c r="AS42" s="11"/>
      <c r="AZ42" s="67">
        <v>987.68912150000006</v>
      </c>
      <c r="BA42" s="68">
        <f>('1-1'!AZ42+'1-2'!AZ42+'1-3'!AZ42+'1-4'!AZ42+'1-5'!AZ42+'2-1'!AZ42+'2-2'!AZ42+'2-3'!AZ42+'2-4'!AZ42+'2-5'!AZ42)/10</f>
        <v>800.00112994999995</v>
      </c>
      <c r="BB42" s="30"/>
      <c r="BC42" s="30"/>
    </row>
    <row r="43" spans="1:55" s="9" customFormat="1" ht="18.75">
      <c r="A43" s="18" t="s">
        <v>85</v>
      </c>
      <c r="B43" s="32"/>
      <c r="C43" s="32"/>
      <c r="D43" s="32"/>
      <c r="J43" s="10"/>
      <c r="U43" s="11"/>
      <c r="Y43" s="11"/>
      <c r="AB43" s="12"/>
      <c r="AC43" s="109"/>
      <c r="AD43" s="109"/>
      <c r="AE43" s="109"/>
      <c r="AF43" s="109"/>
      <c r="AG43" s="109"/>
      <c r="AH43" s="109"/>
      <c r="AQ43" s="11"/>
      <c r="AS43" s="11"/>
      <c r="BB43" s="30"/>
      <c r="BC43" s="30"/>
    </row>
    <row r="44" spans="1:55" s="9" customFormat="1">
      <c r="B44" s="33"/>
      <c r="C44" s="33"/>
      <c r="D44" s="33"/>
      <c r="J44" s="10"/>
      <c r="U44" s="11"/>
      <c r="Y44" s="11"/>
      <c r="AB44" s="12"/>
      <c r="AC44" s="109"/>
      <c r="AD44" s="109"/>
      <c r="AE44" s="109"/>
      <c r="AF44" s="109"/>
      <c r="AG44" s="109"/>
      <c r="AH44" s="109"/>
      <c r="AQ44" s="11"/>
      <c r="AS44" s="11"/>
      <c r="BB44" s="30"/>
      <c r="BC44" s="30"/>
    </row>
    <row r="45" spans="1:55" s="9" customFormat="1" ht="110.1" customHeight="1">
      <c r="J45" s="10"/>
      <c r="U45" s="11"/>
      <c r="Y45" s="11"/>
      <c r="AB45" s="12"/>
      <c r="AC45" s="109"/>
      <c r="AD45" s="109"/>
      <c r="AE45" s="109"/>
      <c r="AF45" s="109"/>
      <c r="AG45" s="109"/>
      <c r="AH45" s="109"/>
      <c r="AQ45" s="11"/>
      <c r="AS45" s="11"/>
      <c r="BA45" s="29"/>
      <c r="BB45" s="30"/>
      <c r="BC45" s="30"/>
    </row>
  </sheetData>
  <sheetProtection algorithmName="SHA-512" hashValue="fe+1qaytFvwvBayM/krCUlz4XamLDRQILDjkv1mWvLn36imrOpcLsU3L0E8D8LpPEClXmD7SJDo5P/uoc8RH0w==" saltValue="uf5Ai0PjUns8j83nIJSsFA==" spinCount="100000" sheet="1" objects="1" scenarios="1" formatRows="0"/>
  <mergeCells count="7">
    <mergeCell ref="K8:N8"/>
    <mergeCell ref="C9:E9"/>
    <mergeCell ref="A3:D3"/>
    <mergeCell ref="A7:BC7"/>
    <mergeCell ref="A1:B1"/>
    <mergeCell ref="A2:B2"/>
    <mergeCell ref="A5:B5"/>
  </mergeCells>
  <pageMargins left="0.25" right="0.25" top="0.75" bottom="0.75" header="0.3" footer="0.3"/>
  <pageSetup paperSize="9" scale="43" fitToWidth="0" orientation="landscape" verticalDpi="1200" r:id="rId1"/>
  <ignoredErrors>
    <ignoredError sqref="B40 B11 C11:BC1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  <pageSetUpPr fitToPage="1"/>
  </sheetPr>
  <dimension ref="A1:G31"/>
  <sheetViews>
    <sheetView showZeros="0" view="pageBreakPreview" topLeftCell="A19" zoomScale="40" zoomScaleNormal="50" zoomScaleSheetLayoutView="40" workbookViewId="0">
      <selection activeCell="E4" sqref="E4:E9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>
      <c r="B1" s="72" t="s">
        <v>16</v>
      </c>
    </row>
    <row r="3" spans="1:7" s="75" customFormat="1" ht="231">
      <c r="A3" s="86" t="s">
        <v>17</v>
      </c>
      <c r="B3" s="74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4" t="str">
        <f>'1-1'!A12</f>
        <v>ТАҢҒЫ  АС</v>
      </c>
      <c r="C4" s="165"/>
      <c r="D4" s="147"/>
      <c r="E4" s="161"/>
      <c r="F4" s="161"/>
      <c r="G4" s="147"/>
    </row>
    <row r="5" spans="1:7" ht="165">
      <c r="A5" s="145"/>
      <c r="B5" s="76" t="str">
        <f>'1-1'!A13</f>
        <v>Тары ботқасы</v>
      </c>
      <c r="C5" s="121" t="s">
        <v>141</v>
      </c>
      <c r="D5" s="148"/>
      <c r="E5" s="162"/>
      <c r="F5" s="162"/>
      <c r="G5" s="148"/>
    </row>
    <row r="6" spans="1:7" ht="99">
      <c r="A6" s="145"/>
      <c r="B6" s="76" t="str">
        <f>'1-1'!A14</f>
        <v>Сүтпен какао</v>
      </c>
      <c r="C6" s="121" t="s">
        <v>142</v>
      </c>
      <c r="D6" s="148"/>
      <c r="E6" s="162"/>
      <c r="F6" s="162"/>
      <c r="G6" s="148"/>
    </row>
    <row r="7" spans="1:7" ht="165">
      <c r="A7" s="145"/>
      <c r="B7" s="76" t="str">
        <f>'1-1'!A15</f>
        <v>Нан мен май, ірімшік</v>
      </c>
      <c r="C7" s="121" t="s">
        <v>143</v>
      </c>
      <c r="D7" s="148"/>
      <c r="E7" s="162"/>
      <c r="F7" s="162"/>
      <c r="G7" s="148"/>
    </row>
    <row r="8" spans="1:7">
      <c r="A8" s="145"/>
      <c r="B8" s="76">
        <f>'1-1'!A16</f>
        <v>0</v>
      </c>
      <c r="C8" s="122"/>
      <c r="D8" s="148"/>
      <c r="E8" s="162"/>
      <c r="F8" s="162"/>
      <c r="G8" s="148"/>
    </row>
    <row r="9" spans="1:7">
      <c r="A9" s="146"/>
      <c r="B9" s="76">
        <f>'1-1'!A17</f>
        <v>0</v>
      </c>
      <c r="C9" s="122"/>
      <c r="D9" s="149"/>
      <c r="E9" s="163"/>
      <c r="F9" s="163"/>
      <c r="G9" s="149"/>
    </row>
    <row r="10" spans="1:7" outlineLevel="1">
      <c r="A10" s="144"/>
      <c r="B10" s="153" t="str">
        <f>'1-1'!A18</f>
        <v>ТҮСКІ  ШАЙ</v>
      </c>
      <c r="C10" s="154"/>
      <c r="D10" s="147"/>
      <c r="E10" s="147"/>
      <c r="F10" s="150"/>
      <c r="G10" s="147"/>
    </row>
    <row r="11" spans="1:7" outlineLevel="1">
      <c r="A11" s="145"/>
      <c r="B11" s="76" t="str">
        <f>'1-1'!A19</f>
        <v>Жемістер  (алма)</v>
      </c>
      <c r="C11" s="121" t="s">
        <v>137</v>
      </c>
      <c r="D11" s="148"/>
      <c r="E11" s="148"/>
      <c r="F11" s="151"/>
      <c r="G11" s="148"/>
    </row>
    <row r="12" spans="1:7" outlineLevel="1">
      <c r="A12" s="145"/>
      <c r="B12" s="76">
        <f>'1-1'!A20</f>
        <v>0</v>
      </c>
      <c r="C12" s="122"/>
      <c r="D12" s="148"/>
      <c r="E12" s="148"/>
      <c r="F12" s="151"/>
      <c r="G12" s="148"/>
    </row>
    <row r="13" spans="1:7" outlineLevel="1">
      <c r="A13" s="146"/>
      <c r="B13" s="76">
        <f>'1-1'!A21</f>
        <v>0</v>
      </c>
      <c r="C13" s="122"/>
      <c r="D13" s="149"/>
      <c r="E13" s="149"/>
      <c r="F13" s="152"/>
      <c r="G13" s="149"/>
    </row>
    <row r="14" spans="1:7">
      <c r="A14" s="166"/>
      <c r="B14" s="153" t="str">
        <f>'1-1'!A22</f>
        <v>ТҮСКІ  АС</v>
      </c>
      <c r="C14" s="154"/>
      <c r="D14" s="167"/>
      <c r="E14" s="167"/>
      <c r="F14" s="168"/>
      <c r="G14" s="167"/>
    </row>
    <row r="15" spans="1:7" ht="231">
      <c r="A15" s="166"/>
      <c r="B15" s="76" t="str">
        <f>'1-1'!A23</f>
        <v>Макарон  өнімдерімен  сүт  сорпасы</v>
      </c>
      <c r="C15" s="77" t="s">
        <v>144</v>
      </c>
      <c r="D15" s="167"/>
      <c r="E15" s="167"/>
      <c r="F15" s="168"/>
      <c r="G15" s="167"/>
    </row>
    <row r="16" spans="1:7" ht="165">
      <c r="A16" s="166"/>
      <c r="B16" s="76" t="str">
        <f>'1-1'!A24</f>
        <v>Етпен  пісірілген  картоп  (жаркое  по домашнему)</v>
      </c>
      <c r="C16" s="77" t="s">
        <v>145</v>
      </c>
      <c r="D16" s="167"/>
      <c r="E16" s="167"/>
      <c r="F16" s="168"/>
      <c r="G16" s="167"/>
    </row>
    <row r="17" spans="1:7" ht="198">
      <c r="A17" s="166"/>
      <c r="B17" s="76" t="str">
        <f>'1-1'!A25</f>
        <v>Қызылша салаты</v>
      </c>
      <c r="C17" s="77" t="s">
        <v>146</v>
      </c>
      <c r="D17" s="167"/>
      <c r="E17" s="167"/>
      <c r="F17" s="168"/>
      <c r="G17" s="167"/>
    </row>
    <row r="18" spans="1:7" ht="165">
      <c r="A18" s="166"/>
      <c r="B18" s="76" t="str">
        <f>'1-1'!A26</f>
        <v xml:space="preserve">Нан 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76" t="str">
        <f>'1-1'!A27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76">
        <f>'1-1'!A28</f>
        <v>0</v>
      </c>
      <c r="C20" s="78"/>
      <c r="D20" s="167"/>
      <c r="E20" s="167"/>
      <c r="F20" s="168"/>
      <c r="G20" s="167"/>
    </row>
    <row r="21" spans="1:7" outlineLevel="1">
      <c r="A21" s="144"/>
      <c r="B21" s="153" t="str">
        <f>'1-1'!A29</f>
        <v>БЕСІН  АС</v>
      </c>
      <c r="C21" s="154"/>
      <c r="D21" s="147"/>
      <c r="E21" s="147"/>
      <c r="F21" s="150"/>
      <c r="G21" s="147"/>
    </row>
    <row r="22" spans="1:7" ht="165" outlineLevel="1">
      <c r="A22" s="145"/>
      <c r="B22" s="76" t="str">
        <f>'1-1'!A30</f>
        <v>Кисель</v>
      </c>
      <c r="C22" s="77" t="s">
        <v>149</v>
      </c>
      <c r="D22" s="148"/>
      <c r="E22" s="148"/>
      <c r="F22" s="151"/>
      <c r="G22" s="148"/>
    </row>
    <row r="23" spans="1:7" outlineLevel="1">
      <c r="A23" s="145"/>
      <c r="B23" s="76" t="str">
        <f>'1-1'!A31</f>
        <v>Вафли</v>
      </c>
      <c r="C23" s="77" t="s">
        <v>140</v>
      </c>
      <c r="D23" s="148"/>
      <c r="E23" s="148"/>
      <c r="F23" s="151"/>
      <c r="G23" s="148"/>
    </row>
    <row r="24" spans="1:7">
      <c r="A24" s="146"/>
      <c r="B24" s="76">
        <f>'1-1'!A32</f>
        <v>0</v>
      </c>
      <c r="C24" s="78"/>
      <c r="D24" s="149"/>
      <c r="E24" s="149"/>
      <c r="F24" s="152"/>
      <c r="G24" s="149"/>
    </row>
    <row r="25" spans="1:7" outlineLevel="1">
      <c r="A25" s="144"/>
      <c r="B25" s="153" t="str">
        <f>'1-1'!A33</f>
        <v>КЕШКІ  АС</v>
      </c>
      <c r="C25" s="154"/>
      <c r="D25" s="155"/>
      <c r="E25" s="155"/>
      <c r="F25" s="158"/>
      <c r="G25" s="155"/>
    </row>
    <row r="26" spans="1:7" ht="132" outlineLevel="1">
      <c r="A26" s="145"/>
      <c r="B26" s="76" t="str">
        <f>'1-1'!A34</f>
        <v>Сүзбе сырнигі</v>
      </c>
      <c r="C26" s="77" t="s">
        <v>150</v>
      </c>
      <c r="D26" s="156"/>
      <c r="E26" s="156"/>
      <c r="F26" s="159"/>
      <c r="G26" s="156"/>
    </row>
    <row r="27" spans="1:7" ht="198" outlineLevel="1">
      <c r="A27" s="145"/>
      <c r="B27" s="76" t="str">
        <f>'1-1'!A35</f>
        <v>Тәтті шәй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76" t="str">
        <f>'1-1'!A36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80">
        <f>'1-1'!A37</f>
        <v>0</v>
      </c>
      <c r="C29" s="81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3yIc56c+IMo4tEUo5tnzavtCqkut+DbhXex+v7lDh5BssvGLKPyRNIqmcDAYasjgV7qcZwIk/XGS/+O8G9xWVA==" saltValue="RfK/4JX7/ZyjcF6LzZhJBg==" spinCount="100000" sheet="1" objects="1" scenarios="1" formatRows="0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  <pageSetUpPr fitToPage="1"/>
  </sheetPr>
  <dimension ref="A1:G31"/>
  <sheetViews>
    <sheetView showZeros="0" view="pageBreakPreview" topLeftCell="A10" zoomScale="20" zoomScaleNormal="30" zoomScaleSheetLayoutView="20" workbookViewId="0">
      <selection activeCell="B21" sqref="B21:C21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230.25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98">
      <c r="A5" s="145"/>
      <c r="B5" s="89" t="str">
        <f>'1-2'!A13</f>
        <v>Сүтке піскен жарма  ботқасы</v>
      </c>
      <c r="C5" s="77" t="s">
        <v>152</v>
      </c>
      <c r="D5" s="148"/>
      <c r="E5" s="148"/>
      <c r="F5" s="151"/>
      <c r="G5" s="148"/>
    </row>
    <row r="6" spans="1:7" ht="99">
      <c r="A6" s="145"/>
      <c r="B6" s="89" t="str">
        <f>'1-2'!A14</f>
        <v>Сүтпен шәй</v>
      </c>
      <c r="C6" s="77" t="s">
        <v>153</v>
      </c>
      <c r="D6" s="148"/>
      <c r="E6" s="148"/>
      <c r="F6" s="151"/>
      <c r="G6" s="148"/>
    </row>
    <row r="7" spans="1:7" ht="165">
      <c r="A7" s="145"/>
      <c r="B7" s="89" t="str">
        <f>'1-2'!A15</f>
        <v>Нан мен май</v>
      </c>
      <c r="C7" s="121" t="s">
        <v>154</v>
      </c>
      <c r="D7" s="148"/>
      <c r="E7" s="148"/>
      <c r="F7" s="151"/>
      <c r="G7" s="148"/>
    </row>
    <row r="8" spans="1:7" ht="30" customHeight="1">
      <c r="A8" s="145"/>
      <c r="B8" s="89">
        <f>'1-2'!A16</f>
        <v>0</v>
      </c>
      <c r="C8" s="98"/>
      <c r="D8" s="148"/>
      <c r="E8" s="148"/>
      <c r="F8" s="151"/>
      <c r="G8" s="148"/>
    </row>
    <row r="9" spans="1:7" ht="30" customHeight="1">
      <c r="A9" s="146"/>
      <c r="B9" s="89">
        <f>'1-2'!A17</f>
        <v>0</v>
      </c>
      <c r="C9" s="98"/>
      <c r="D9" s="149"/>
      <c r="E9" s="149"/>
      <c r="F9" s="152"/>
      <c r="G9" s="149"/>
    </row>
    <row r="10" spans="1:7" ht="30" customHeight="1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ht="30" customHeight="1" outlineLevel="1">
      <c r="A11" s="145"/>
      <c r="B11" s="90" t="str">
        <f>'1-2'!A19</f>
        <v>Жемістер  (алма)</v>
      </c>
      <c r="C11" s="121" t="s">
        <v>137</v>
      </c>
      <c r="D11" s="148"/>
      <c r="E11" s="148"/>
      <c r="F11" s="151"/>
      <c r="G11" s="148"/>
    </row>
    <row r="12" spans="1:7" ht="30" customHeight="1" outlineLevel="1">
      <c r="A12" s="145"/>
      <c r="B12" s="90">
        <f>'1-2'!A20</f>
        <v>0</v>
      </c>
      <c r="C12" s="98"/>
      <c r="D12" s="148"/>
      <c r="E12" s="148"/>
      <c r="F12" s="151"/>
      <c r="G12" s="148"/>
    </row>
    <row r="13" spans="1:7" ht="30" customHeight="1" outlineLevel="1">
      <c r="A13" s="146"/>
      <c r="B13" s="90">
        <f>'1-2'!A21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363">
      <c r="A15" s="166"/>
      <c r="B15" s="89" t="str">
        <f>'1-2'!A23</f>
        <v>Борщ қаймақпен</v>
      </c>
      <c r="C15" s="77" t="s">
        <v>155</v>
      </c>
      <c r="D15" s="167"/>
      <c r="E15" s="167"/>
      <c r="F15" s="168"/>
      <c r="G15" s="167"/>
    </row>
    <row r="16" spans="1:7" ht="180.75" customHeight="1">
      <c r="A16" s="166"/>
      <c r="B16" s="89" t="str">
        <f>'1-2'!A24</f>
        <v>Тауықтан котлет</v>
      </c>
      <c r="C16" s="77" t="s">
        <v>156</v>
      </c>
      <c r="D16" s="167"/>
      <c r="E16" s="167"/>
      <c r="F16" s="168"/>
      <c r="G16" s="167"/>
    </row>
    <row r="17" spans="1:7" ht="231">
      <c r="A17" s="166"/>
      <c r="B17" s="89" t="str">
        <f>'1-2'!A25</f>
        <v>Гарнир- қарақұмық</v>
      </c>
      <c r="C17" s="77" t="s">
        <v>157</v>
      </c>
      <c r="D17" s="167"/>
      <c r="E17" s="167"/>
      <c r="F17" s="168"/>
      <c r="G17" s="167"/>
    </row>
    <row r="18" spans="1:7" ht="198">
      <c r="A18" s="166"/>
      <c r="B18" s="89" t="str">
        <f>'1-2'!A26</f>
        <v>Сәбіз салаты</v>
      </c>
      <c r="C18" s="77" t="s">
        <v>158</v>
      </c>
      <c r="D18" s="167"/>
      <c r="E18" s="167"/>
      <c r="F18" s="168"/>
      <c r="G18" s="167"/>
    </row>
    <row r="19" spans="1:7" ht="231">
      <c r="A19" s="166"/>
      <c r="B19" s="89" t="str">
        <f>'1-2'!A27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 ht="165">
      <c r="A20" s="166"/>
      <c r="B20" s="84" t="str">
        <f>'1-2'!A28</f>
        <v>Нан</v>
      </c>
      <c r="C20" s="77" t="s">
        <v>147</v>
      </c>
      <c r="D20" s="167"/>
      <c r="E20" s="167"/>
      <c r="F20" s="168"/>
      <c r="G20" s="167"/>
    </row>
    <row r="21" spans="1:7" ht="30" customHeight="1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ht="165" outlineLevel="1">
      <c r="A22" s="145"/>
      <c r="B22" s="89" t="str">
        <f>'1-2'!A30</f>
        <v>Кисель</v>
      </c>
      <c r="C22" s="77" t="s">
        <v>149</v>
      </c>
      <c r="D22" s="148"/>
      <c r="E22" s="148"/>
      <c r="F22" s="151"/>
      <c r="G22" s="148"/>
    </row>
    <row r="23" spans="1:7" ht="99" outlineLevel="1">
      <c r="A23" s="145"/>
      <c r="B23" s="89" t="str">
        <f>'1-2'!A31</f>
        <v>Прәндік</v>
      </c>
      <c r="C23" s="77" t="s">
        <v>159</v>
      </c>
      <c r="D23" s="148"/>
      <c r="E23" s="148"/>
      <c r="F23" s="151"/>
      <c r="G23" s="148"/>
    </row>
    <row r="24" spans="1:7" ht="30" customHeight="1">
      <c r="A24" s="146"/>
      <c r="B24" s="89">
        <f>'1-2'!A32</f>
        <v>0</v>
      </c>
      <c r="C24" s="98"/>
      <c r="D24" s="149"/>
      <c r="E24" s="149"/>
      <c r="F24" s="152"/>
      <c r="G24" s="149"/>
    </row>
    <row r="25" spans="1:7" ht="30" customHeight="1" outlineLevel="1">
      <c r="A25" s="144"/>
      <c r="B25" s="164" t="s">
        <v>11</v>
      </c>
      <c r="C25" s="165"/>
      <c r="D25" s="155"/>
      <c r="E25" s="155"/>
      <c r="F25" s="158"/>
      <c r="G25" s="155"/>
    </row>
    <row r="26" spans="1:7" ht="231" outlineLevel="1">
      <c r="A26" s="145"/>
      <c r="B26" s="89" t="str">
        <f>'1-2'!A34</f>
        <v>Тәтті бәліш</v>
      </c>
      <c r="C26" s="77" t="s">
        <v>193</v>
      </c>
      <c r="D26" s="156"/>
      <c r="E26" s="156"/>
      <c r="F26" s="159"/>
      <c r="G26" s="156"/>
    </row>
    <row r="27" spans="1:7" ht="198" outlineLevel="1">
      <c r="A27" s="145"/>
      <c r="B27" s="89" t="str">
        <f>'1-2'!A35</f>
        <v>Тәтті шәй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89" t="str">
        <f>'1-2'!A36</f>
        <v>Нан</v>
      </c>
      <c r="C28" s="77" t="s">
        <v>147</v>
      </c>
      <c r="D28" s="156"/>
      <c r="E28" s="156"/>
      <c r="F28" s="159"/>
      <c r="G28" s="156"/>
    </row>
    <row r="29" spans="1:7" ht="30" customHeight="1" outlineLevel="1">
      <c r="A29" s="146"/>
      <c r="B29" s="90">
        <f>'1-2'!A37</f>
        <v>0</v>
      </c>
      <c r="C29" s="99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Tu/6QVHwsNKSMXWMhlyPOKGvP5RLJhYgMjybkrvh7AFnP5Ok9FuXbcotkdJR2H7FNaavXXIwiFGhAlAUNMKqhA==" saltValue="wXeF0k3WG9zDm7sFPwuBSw==" spinCount="100000" sheet="1" objects="1" scenarios="1" formatRows="0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  <pageSetUpPr fitToPage="1"/>
  </sheetPr>
  <dimension ref="A1:G31"/>
  <sheetViews>
    <sheetView showZeros="0" zoomScale="30" zoomScaleNormal="30" zoomScaleSheetLayoutView="50" workbookViewId="0">
      <selection activeCell="K36" sqref="K36"/>
    </sheetView>
  </sheetViews>
  <sheetFormatPr defaultColWidth="9.140625" defaultRowHeight="33" outlineLevelRow="1"/>
  <cols>
    <col min="1" max="1" width="25.7109375" style="71" customWidth="1"/>
    <col min="2" max="2" width="45.7109375" style="101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101" t="s">
        <v>16</v>
      </c>
    </row>
    <row r="3" spans="1:7" s="75" customFormat="1" ht="93" customHeight="1">
      <c r="A3" s="86" t="s">
        <v>17</v>
      </c>
      <c r="B3" s="74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65">
      <c r="A5" s="145"/>
      <c r="B5" s="89" t="str">
        <f>'1-3'!A13</f>
        <v>Сүтке піскен сұлы ботқасы</v>
      </c>
      <c r="C5" s="77" t="s">
        <v>161</v>
      </c>
      <c r="D5" s="148"/>
      <c r="E5" s="148"/>
      <c r="F5" s="151"/>
      <c r="G5" s="148"/>
    </row>
    <row r="6" spans="1:7" ht="99">
      <c r="A6" s="145"/>
      <c r="B6" s="89" t="str">
        <f>'1-3'!A14</f>
        <v>Сүтпен какао</v>
      </c>
      <c r="C6" s="123" t="s">
        <v>142</v>
      </c>
      <c r="D6" s="148"/>
      <c r="E6" s="148"/>
      <c r="F6" s="151"/>
      <c r="G6" s="148"/>
    </row>
    <row r="7" spans="1:7" ht="165">
      <c r="A7" s="145"/>
      <c r="B7" s="89" t="str">
        <f>'1-3'!A15</f>
        <v>Нан мен май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'1-3'!A16</f>
        <v>0</v>
      </c>
      <c r="C8" s="110"/>
      <c r="D8" s="148"/>
      <c r="E8" s="148"/>
      <c r="F8" s="151"/>
      <c r="G8" s="148"/>
    </row>
    <row r="9" spans="1:7">
      <c r="A9" s="146"/>
      <c r="B9" s="89">
        <f>'1-3'!A17</f>
        <v>0</v>
      </c>
      <c r="C9" s="110"/>
      <c r="D9" s="149"/>
      <c r="E9" s="149"/>
      <c r="F9" s="152"/>
      <c r="G9" s="149"/>
    </row>
    <row r="10" spans="1:7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outlineLevel="1">
      <c r="A11" s="145"/>
      <c r="B11" s="89" t="str">
        <f>'1-3'!A19</f>
        <v>Жемістер  (алма)</v>
      </c>
      <c r="C11" s="123" t="s">
        <v>137</v>
      </c>
      <c r="D11" s="148"/>
      <c r="E11" s="148"/>
      <c r="F11" s="151"/>
      <c r="G11" s="148"/>
    </row>
    <row r="12" spans="1:7" outlineLevel="1">
      <c r="A12" s="145"/>
      <c r="B12" s="89">
        <f>'1-3'!A20</f>
        <v>0</v>
      </c>
      <c r="C12" s="110"/>
      <c r="D12" s="148"/>
      <c r="E12" s="148"/>
      <c r="F12" s="151"/>
      <c r="G12" s="148"/>
    </row>
    <row r="13" spans="1:7" outlineLevel="1">
      <c r="A13" s="146"/>
      <c r="B13" s="89">
        <f>'1-3'!A21</f>
        <v>0</v>
      </c>
      <c r="C13" s="110"/>
      <c r="D13" s="149"/>
      <c r="E13" s="149"/>
      <c r="F13" s="152"/>
      <c r="G13" s="149"/>
    </row>
    <row r="14" spans="1:7">
      <c r="A14" s="166"/>
      <c r="B14" s="171" t="s">
        <v>9</v>
      </c>
      <c r="C14" s="172"/>
      <c r="D14" s="167"/>
      <c r="E14" s="167"/>
      <c r="F14" s="168"/>
      <c r="G14" s="167"/>
    </row>
    <row r="15" spans="1:7" ht="264">
      <c r="A15" s="166"/>
      <c r="B15" s="89" t="str">
        <f>'1-3'!A23</f>
        <v>Рассольник</v>
      </c>
      <c r="C15" s="77" t="s">
        <v>162</v>
      </c>
      <c r="D15" s="167"/>
      <c r="E15" s="167"/>
      <c r="F15" s="168"/>
      <c r="G15" s="167"/>
    </row>
    <row r="16" spans="1:7" ht="198">
      <c r="A16" s="166"/>
      <c r="B16" s="89" t="str">
        <f>'1-3'!A24</f>
        <v>Фрикадельки</v>
      </c>
      <c r="C16" s="77" t="s">
        <v>163</v>
      </c>
      <c r="D16" s="167"/>
      <c r="E16" s="167"/>
      <c r="F16" s="168"/>
      <c r="G16" s="167"/>
    </row>
    <row r="17" spans="1:7" ht="198">
      <c r="A17" s="166"/>
      <c r="B17" s="89" t="str">
        <f>'1-3'!A25</f>
        <v>Гарнир-күріш</v>
      </c>
      <c r="C17" s="77" t="s">
        <v>165</v>
      </c>
      <c r="D17" s="167"/>
      <c r="E17" s="167"/>
      <c r="F17" s="168"/>
      <c r="G17" s="167"/>
    </row>
    <row r="18" spans="1:7" ht="198">
      <c r="A18" s="166"/>
      <c r="B18" s="89" t="str">
        <f>'1-3'!A26</f>
        <v>Қызанақ пен қиярдан жасалған  салат</v>
      </c>
      <c r="C18" s="77" t="s">
        <v>166</v>
      </c>
      <c r="D18" s="167"/>
      <c r="E18" s="167"/>
      <c r="F18" s="168"/>
      <c r="G18" s="167"/>
    </row>
    <row r="19" spans="1:7" ht="231">
      <c r="A19" s="166"/>
      <c r="B19" s="89" t="str">
        <f>'1-3'!A27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 ht="165">
      <c r="A20" s="166"/>
      <c r="B20" s="102" t="str">
        <f>'1-3'!A28</f>
        <v>Нан</v>
      </c>
      <c r="C20" s="77" t="s">
        <v>147</v>
      </c>
      <c r="D20" s="167"/>
      <c r="E20" s="167"/>
      <c r="F20" s="168"/>
      <c r="G20" s="167"/>
    </row>
    <row r="21" spans="1:7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ht="165" outlineLevel="1">
      <c r="A22" s="145"/>
      <c r="B22" s="89" t="str">
        <f>'1-3'!A30</f>
        <v>Сүт</v>
      </c>
      <c r="C22" s="104" t="s">
        <v>167</v>
      </c>
      <c r="D22" s="148"/>
      <c r="E22" s="148"/>
      <c r="F22" s="151"/>
      <c r="G22" s="148"/>
    </row>
    <row r="23" spans="1:7" outlineLevel="1">
      <c r="A23" s="145"/>
      <c r="B23" s="89" t="str">
        <f>'1-3'!A31</f>
        <v>Печенье</v>
      </c>
      <c r="C23" s="105" t="s">
        <v>168</v>
      </c>
      <c r="D23" s="148"/>
      <c r="E23" s="148"/>
      <c r="F23" s="151"/>
      <c r="G23" s="148"/>
    </row>
    <row r="24" spans="1:7">
      <c r="A24" s="146"/>
      <c r="B24" s="89">
        <f>'1-3'!A32</f>
        <v>0</v>
      </c>
      <c r="C24" s="110"/>
      <c r="D24" s="149"/>
      <c r="E24" s="149"/>
      <c r="F24" s="152"/>
      <c r="G24" s="149"/>
    </row>
    <row r="25" spans="1:7" outlineLevel="1">
      <c r="A25" s="144"/>
      <c r="B25" s="169" t="s">
        <v>11</v>
      </c>
      <c r="C25" s="170"/>
      <c r="D25" s="155"/>
      <c r="E25" s="155"/>
      <c r="F25" s="158"/>
      <c r="G25" s="155"/>
    </row>
    <row r="26" spans="1:7" ht="231" outlineLevel="1">
      <c r="A26" s="145"/>
      <c r="B26" s="89" t="str">
        <f>'1-3'!A34</f>
        <v>Көкөністен рагу</v>
      </c>
      <c r="C26" s="104" t="s">
        <v>170</v>
      </c>
      <c r="D26" s="156"/>
      <c r="E26" s="156"/>
      <c r="F26" s="159"/>
      <c r="G26" s="156"/>
    </row>
    <row r="27" spans="1:7" ht="198" outlineLevel="1">
      <c r="A27" s="145"/>
      <c r="B27" s="89" t="str">
        <f>'1-3'!A35</f>
        <v xml:space="preserve">Тәтті шәй 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89" t="str">
        <f>'1-3'!A36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103">
        <f>'1-3'!A37</f>
        <v>0</v>
      </c>
      <c r="C29" s="87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o/hVnmQWpNjpgZgAd39m/YtWFBI2XjXWcM1FogF+NcVftcN+yB+yTkLs16whVKJOJXwgKj5ONSFjbF+kB+9Fig==" saltValue="6V18BTG2FJIG7A98BKAfjg==" spinCount="100000" sheet="1" objects="1" scenarios="1" formatRows="0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  <pageSetUpPr fitToPage="1"/>
  </sheetPr>
  <dimension ref="A1:G31"/>
  <sheetViews>
    <sheetView showZeros="0" view="pageBreakPreview" topLeftCell="A19" zoomScale="40" zoomScaleNormal="50" zoomScaleSheetLayoutView="40" workbookViewId="0">
      <selection activeCell="M27" sqref="M27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32">
      <c r="A5" s="145"/>
      <c r="B5" s="89" t="str">
        <f>'1-4'!A13</f>
        <v>Геркулес ботқасы</v>
      </c>
      <c r="C5" s="77" t="s">
        <v>172</v>
      </c>
      <c r="D5" s="148"/>
      <c r="E5" s="148"/>
      <c r="F5" s="151"/>
      <c r="G5" s="148"/>
    </row>
    <row r="6" spans="1:7" ht="99">
      <c r="A6" s="145"/>
      <c r="B6" s="89" t="str">
        <f>'1-4'!A14</f>
        <v>Сүтпен шәй</v>
      </c>
      <c r="C6" s="77" t="s">
        <v>153</v>
      </c>
      <c r="D6" s="148"/>
      <c r="E6" s="148"/>
      <c r="F6" s="151"/>
      <c r="G6" s="148"/>
    </row>
    <row r="7" spans="1:7" ht="165">
      <c r="A7" s="145"/>
      <c r="B7" s="89" t="str">
        <f>'1-4'!A15</f>
        <v>Нан мен  май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'1-4'!A16</f>
        <v>0</v>
      </c>
      <c r="C8" s="98"/>
      <c r="D8" s="148"/>
      <c r="E8" s="148"/>
      <c r="F8" s="151"/>
      <c r="G8" s="148"/>
    </row>
    <row r="9" spans="1:7">
      <c r="A9" s="146"/>
      <c r="B9" s="89">
        <f>'1-4'!A17</f>
        <v>0</v>
      </c>
      <c r="C9" s="98"/>
      <c r="D9" s="149"/>
      <c r="E9" s="149"/>
      <c r="F9" s="152"/>
      <c r="G9" s="149"/>
    </row>
    <row r="10" spans="1:7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outlineLevel="1">
      <c r="A11" s="145"/>
      <c r="B11" s="89" t="str">
        <f>'1-4'!A19</f>
        <v>Жемістер  (алма)</v>
      </c>
      <c r="C11" s="121" t="s">
        <v>137</v>
      </c>
      <c r="D11" s="148"/>
      <c r="E11" s="148"/>
      <c r="F11" s="151"/>
      <c r="G11" s="148"/>
    </row>
    <row r="12" spans="1:7" outlineLevel="1">
      <c r="A12" s="145"/>
      <c r="B12" s="89">
        <f>'1-4'!A20</f>
        <v>0</v>
      </c>
      <c r="C12" s="98"/>
      <c r="D12" s="148"/>
      <c r="E12" s="148"/>
      <c r="F12" s="151"/>
      <c r="G12" s="148"/>
    </row>
    <row r="13" spans="1:7" outlineLevel="1">
      <c r="A13" s="146"/>
      <c r="B13" s="89">
        <f>'1-4'!A21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330">
      <c r="A15" s="166"/>
      <c r="B15" s="89" t="str">
        <f>'1-4'!A23</f>
        <v>Картоп көжесі</v>
      </c>
      <c r="C15" s="77" t="s">
        <v>173</v>
      </c>
      <c r="D15" s="167"/>
      <c r="E15" s="167"/>
      <c r="F15" s="168"/>
      <c r="G15" s="167"/>
    </row>
    <row r="16" spans="1:7" ht="132">
      <c r="A16" s="166"/>
      <c r="B16" s="89" t="str">
        <f>'1-4'!A24</f>
        <v>Балық полякша көкеністермен</v>
      </c>
      <c r="C16" s="77" t="s">
        <v>174</v>
      </c>
      <c r="D16" s="167"/>
      <c r="E16" s="167"/>
      <c r="F16" s="168"/>
      <c r="G16" s="167"/>
    </row>
    <row r="17" spans="1:7" ht="297">
      <c r="A17" s="166"/>
      <c r="B17" s="89" t="str">
        <f>'1-4'!A25</f>
        <v>Капуста мен сәбіз  салаты</v>
      </c>
      <c r="C17" s="77" t="s">
        <v>176</v>
      </c>
      <c r="D17" s="167"/>
      <c r="E17" s="167"/>
      <c r="F17" s="168"/>
      <c r="G17" s="167"/>
    </row>
    <row r="18" spans="1:7" ht="165">
      <c r="A18" s="166"/>
      <c r="B18" s="89" t="str">
        <f>'1-4'!A26</f>
        <v>Нан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89" t="str">
        <f>'1-4'!A27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84">
        <f>'1-4'!A28</f>
        <v>0</v>
      </c>
      <c r="C20" s="98"/>
      <c r="D20" s="167"/>
      <c r="E20" s="167"/>
      <c r="F20" s="168"/>
      <c r="G20" s="167"/>
    </row>
    <row r="21" spans="1:7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ht="165" outlineLevel="1">
      <c r="A22" s="145"/>
      <c r="B22" s="89" t="str">
        <f>'1-4'!A30</f>
        <v>Айран</v>
      </c>
      <c r="C22" s="77" t="s">
        <v>177</v>
      </c>
      <c r="D22" s="148"/>
      <c r="E22" s="148"/>
      <c r="F22" s="151"/>
      <c r="G22" s="148"/>
    </row>
    <row r="23" spans="1:7" outlineLevel="1">
      <c r="A23" s="145"/>
      <c r="B23" s="89" t="str">
        <f>'1-4'!A31</f>
        <v>Вафли</v>
      </c>
      <c r="C23" s="77" t="s">
        <v>140</v>
      </c>
      <c r="D23" s="148"/>
      <c r="E23" s="148"/>
      <c r="F23" s="151"/>
      <c r="G23" s="148"/>
    </row>
    <row r="24" spans="1:7">
      <c r="A24" s="146"/>
      <c r="B24" s="89">
        <f>'1-4'!A32</f>
        <v>0</v>
      </c>
      <c r="C24" s="98"/>
      <c r="D24" s="149"/>
      <c r="E24" s="149"/>
      <c r="F24" s="152"/>
      <c r="G24" s="149"/>
    </row>
    <row r="25" spans="1:7" outlineLevel="1">
      <c r="A25" s="144"/>
      <c r="B25" s="164" t="s">
        <v>11</v>
      </c>
      <c r="C25" s="165"/>
      <c r="D25" s="155"/>
      <c r="E25" s="155"/>
      <c r="F25" s="158"/>
      <c r="G25" s="155"/>
    </row>
    <row r="26" spans="1:7" ht="231" outlineLevel="1">
      <c r="A26" s="145"/>
      <c r="B26" s="89" t="str">
        <f>'1-4'!A34</f>
        <v>Макаронник</v>
      </c>
      <c r="C26" s="77" t="s">
        <v>179</v>
      </c>
      <c r="D26" s="156"/>
      <c r="E26" s="156"/>
      <c r="F26" s="159"/>
      <c r="G26" s="156"/>
    </row>
    <row r="27" spans="1:7" ht="198" outlineLevel="1">
      <c r="A27" s="145"/>
      <c r="B27" s="89" t="str">
        <f>'1-4'!A35</f>
        <v xml:space="preserve">Тәтті шәй 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89" t="str">
        <f>'1-4'!A36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90">
        <f>'1-4'!A37</f>
        <v>0</v>
      </c>
      <c r="C29" s="99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sd+nnLpAV6V0UmUNw/EbsvgFzoIl1ltqBRRnAQikcAm4nAnqS/k7gL/5p9vCZnhsr81zznIPNqmyJbUnNaCUkg==" saltValue="M82fCvoqmaE+DR2xqblEGQ==" spinCount="100000" sheet="1" objects="1" scenarios="1" formatRows="0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  <pageSetUpPr fitToPage="1"/>
  </sheetPr>
  <dimension ref="A1:G31"/>
  <sheetViews>
    <sheetView showZeros="0" view="pageBreakPreview" zoomScale="30" zoomScaleNormal="50" zoomScaleSheetLayoutView="30" workbookViewId="0">
      <selection sqref="A1:XFD1048576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23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98">
      <c r="A5" s="145"/>
      <c r="B5" s="77" t="str">
        <f>'1-5'!A13</f>
        <v>Омлет</v>
      </c>
      <c r="C5" s="77" t="s">
        <v>180</v>
      </c>
      <c r="D5" s="148"/>
      <c r="E5" s="148"/>
      <c r="F5" s="151"/>
      <c r="G5" s="148"/>
    </row>
    <row r="6" spans="1:7" ht="99">
      <c r="A6" s="145"/>
      <c r="B6" s="77" t="str">
        <f>'1-5'!A14</f>
        <v>Сүтпен какао</v>
      </c>
      <c r="C6" s="121" t="s">
        <v>142</v>
      </c>
      <c r="D6" s="148"/>
      <c r="E6" s="148"/>
      <c r="F6" s="151"/>
      <c r="G6" s="148"/>
    </row>
    <row r="7" spans="1:7" ht="165">
      <c r="A7" s="145"/>
      <c r="B7" s="77" t="str">
        <f>'1-5'!A15</f>
        <v>Нан мен май, ірімшік</v>
      </c>
      <c r="C7" s="121" t="s">
        <v>143</v>
      </c>
      <c r="D7" s="148"/>
      <c r="E7" s="148"/>
      <c r="F7" s="151"/>
      <c r="G7" s="148"/>
    </row>
    <row r="8" spans="1:7">
      <c r="A8" s="145"/>
      <c r="B8" s="77">
        <f>'1-5'!A16</f>
        <v>0</v>
      </c>
      <c r="C8" s="98"/>
      <c r="D8" s="148"/>
      <c r="E8" s="148"/>
      <c r="F8" s="151"/>
      <c r="G8" s="148"/>
    </row>
    <row r="9" spans="1:7">
      <c r="A9" s="146"/>
      <c r="B9" s="99">
        <f>'1-5'!A17</f>
        <v>0</v>
      </c>
      <c r="C9" s="98"/>
      <c r="D9" s="149"/>
      <c r="E9" s="149"/>
      <c r="F9" s="152"/>
      <c r="G9" s="149"/>
    </row>
    <row r="10" spans="1:7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outlineLevel="1">
      <c r="A11" s="145"/>
      <c r="B11" s="99" t="str">
        <f>'1-5'!A19</f>
        <v>Жемістер  (алма)</v>
      </c>
      <c r="C11" s="121" t="s">
        <v>137</v>
      </c>
      <c r="D11" s="148"/>
      <c r="E11" s="148"/>
      <c r="F11" s="151"/>
      <c r="G11" s="148"/>
    </row>
    <row r="12" spans="1:7" outlineLevel="1">
      <c r="A12" s="145"/>
      <c r="B12" s="99">
        <f>'1-5'!A20</f>
        <v>0</v>
      </c>
      <c r="C12" s="98"/>
      <c r="D12" s="148"/>
      <c r="E12" s="148"/>
      <c r="F12" s="151"/>
      <c r="G12" s="148"/>
    </row>
    <row r="13" spans="1:7" outlineLevel="1">
      <c r="A13" s="146"/>
      <c r="B13" s="99">
        <f>'1-5'!A21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198">
      <c r="A15" s="166"/>
      <c r="B15" s="77" t="str">
        <f>'1-5'!A23</f>
        <v>Бұршақ көжесі</v>
      </c>
      <c r="C15" s="77" t="s">
        <v>181</v>
      </c>
      <c r="D15" s="167"/>
      <c r="E15" s="167"/>
      <c r="F15" s="168"/>
      <c r="G15" s="167"/>
    </row>
    <row r="16" spans="1:7" ht="409.5">
      <c r="A16" s="166"/>
      <c r="B16" s="77" t="str">
        <f>'1-5'!A24</f>
        <v>Котлет  салынған  картоп  пюресі</v>
      </c>
      <c r="C16" s="77" t="s">
        <v>183</v>
      </c>
      <c r="D16" s="167"/>
      <c r="E16" s="167"/>
      <c r="F16" s="168"/>
      <c r="G16" s="167"/>
    </row>
    <row r="17" spans="1:7" ht="231">
      <c r="A17" s="166"/>
      <c r="B17" s="77" t="str">
        <f>'1-5'!A25</f>
        <v>Көкөніс  винегреті  салаты</v>
      </c>
      <c r="C17" s="77" t="s">
        <v>184</v>
      </c>
      <c r="D17" s="167"/>
      <c r="E17" s="167"/>
      <c r="F17" s="168"/>
      <c r="G17" s="167"/>
    </row>
    <row r="18" spans="1:7" ht="165">
      <c r="A18" s="166"/>
      <c r="B18" s="77" t="str">
        <f>'1-5'!A26</f>
        <v xml:space="preserve">Нан 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77" t="str">
        <f>'1-5'!A27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72">
        <f>'1-5'!A28</f>
        <v>0</v>
      </c>
      <c r="C20" s="98"/>
      <c r="D20" s="167"/>
      <c r="E20" s="167"/>
      <c r="F20" s="168"/>
      <c r="G20" s="167"/>
    </row>
    <row r="21" spans="1:7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ht="165" outlineLevel="1">
      <c r="A22" s="145"/>
      <c r="B22" s="77" t="str">
        <f>'1-5'!A30</f>
        <v>Кисель</v>
      </c>
      <c r="C22" s="77" t="s">
        <v>149</v>
      </c>
      <c r="D22" s="148"/>
      <c r="E22" s="148"/>
      <c r="F22" s="151"/>
      <c r="G22" s="148"/>
    </row>
    <row r="23" spans="1:7" ht="99" outlineLevel="1">
      <c r="A23" s="145"/>
      <c r="B23" s="77" t="str">
        <f>'1-5'!A31</f>
        <v>Прәндік</v>
      </c>
      <c r="C23" s="77" t="s">
        <v>159</v>
      </c>
      <c r="D23" s="148"/>
      <c r="E23" s="148"/>
      <c r="F23" s="151"/>
      <c r="G23" s="148"/>
    </row>
    <row r="24" spans="1:7">
      <c r="A24" s="146"/>
      <c r="B24" s="77">
        <f>'1-5'!A32</f>
        <v>0</v>
      </c>
      <c r="C24" s="98"/>
      <c r="D24" s="149"/>
      <c r="E24" s="149"/>
      <c r="F24" s="152"/>
      <c r="G24" s="149"/>
    </row>
    <row r="25" spans="1:7" outlineLevel="1">
      <c r="A25" s="144"/>
      <c r="B25" s="164" t="s">
        <v>11</v>
      </c>
      <c r="C25" s="165"/>
      <c r="D25" s="155"/>
      <c r="E25" s="155"/>
      <c r="F25" s="158"/>
      <c r="G25" s="155"/>
    </row>
    <row r="26" spans="1:7" ht="231" outlineLevel="1">
      <c r="A26" s="145"/>
      <c r="B26" s="77" t="str">
        <f>'1-5'!A34</f>
        <v>Достық ботқасы</v>
      </c>
      <c r="C26" s="77" t="s">
        <v>186</v>
      </c>
      <c r="D26" s="156"/>
      <c r="E26" s="156"/>
      <c r="F26" s="159"/>
      <c r="G26" s="156"/>
    </row>
    <row r="27" spans="1:7" ht="198" outlineLevel="1">
      <c r="A27" s="145"/>
      <c r="B27" s="77" t="str">
        <f>'1-5'!A35</f>
        <v>Тәтті шай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77" t="str">
        <f>'1-5'!A36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87">
        <f>'1-5'!A37</f>
        <v>0</v>
      </c>
      <c r="C29" s="87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GWqxAkQ18L0PiKOnsLwZngAHXMP+5BfDqb3TJMA7bcetvNQ68qihX7l8juPijUctcjjY6CBe2TTDg0yQZ83Eng==" saltValue="QL4w9S2vv9ILG7/I3D3J3A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fitToHeight="0" orientation="portrait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G31"/>
  <sheetViews>
    <sheetView showZeros="0" view="pageBreakPreview" topLeftCell="A13" zoomScale="30" zoomScaleNormal="50" zoomScaleSheetLayoutView="30" workbookViewId="0">
      <selection activeCell="AG18" sqref="AG18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98">
      <c r="A5" s="145"/>
      <c r="B5" s="89" t="str">
        <f>'2-1'!A13</f>
        <v>Тары ботқасы</v>
      </c>
      <c r="C5" s="121" t="s">
        <v>141</v>
      </c>
      <c r="D5" s="148"/>
      <c r="E5" s="148"/>
      <c r="F5" s="151"/>
      <c r="G5" s="148"/>
    </row>
    <row r="6" spans="1:7" ht="99">
      <c r="A6" s="145"/>
      <c r="B6" s="89" t="str">
        <f>'2-1'!A14</f>
        <v>Сүтпен шәй</v>
      </c>
      <c r="C6" s="77" t="s">
        <v>153</v>
      </c>
      <c r="D6" s="148"/>
      <c r="E6" s="148"/>
      <c r="F6" s="151"/>
      <c r="G6" s="148"/>
    </row>
    <row r="7" spans="1:7" ht="165">
      <c r="A7" s="145"/>
      <c r="B7" s="89" t="str">
        <f>'2-1'!A15</f>
        <v>Нан мен май, ірімшік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'2-1'!A16</f>
        <v>0</v>
      </c>
      <c r="C8" s="98"/>
      <c r="D8" s="148"/>
      <c r="E8" s="148"/>
      <c r="F8" s="151"/>
      <c r="G8" s="148"/>
    </row>
    <row r="9" spans="1:7">
      <c r="A9" s="146"/>
      <c r="B9" s="89">
        <f>'2-1'!A17</f>
        <v>0</v>
      </c>
      <c r="C9" s="98"/>
      <c r="D9" s="149"/>
      <c r="E9" s="149"/>
      <c r="F9" s="152"/>
      <c r="G9" s="149"/>
    </row>
    <row r="10" spans="1:7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outlineLevel="1">
      <c r="A11" s="145"/>
      <c r="B11" s="89" t="str">
        <f>'2-1'!A19</f>
        <v>Жемістер  (алма)</v>
      </c>
      <c r="C11" s="121" t="s">
        <v>137</v>
      </c>
      <c r="D11" s="148"/>
      <c r="E11" s="148"/>
      <c r="F11" s="151"/>
      <c r="G11" s="148"/>
    </row>
    <row r="12" spans="1:7" outlineLevel="1">
      <c r="A12" s="145"/>
      <c r="B12" s="89">
        <f>'2-1'!A20</f>
        <v>0</v>
      </c>
      <c r="C12" s="98"/>
      <c r="D12" s="148"/>
      <c r="E12" s="148"/>
      <c r="F12" s="151"/>
      <c r="G12" s="148"/>
    </row>
    <row r="13" spans="1:7" outlineLevel="1">
      <c r="A13" s="146"/>
      <c r="B13" s="89">
        <f>'2-1'!A21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231">
      <c r="A15" s="166"/>
      <c r="B15" s="89" t="str">
        <f>'2-1'!A23</f>
        <v>Тауық  етінен  жасалған  көкөніс  сорпасы</v>
      </c>
      <c r="C15" s="77" t="s">
        <v>189</v>
      </c>
      <c r="D15" s="167"/>
      <c r="E15" s="167"/>
      <c r="F15" s="168"/>
      <c r="G15" s="167"/>
    </row>
    <row r="16" spans="1:7" ht="198">
      <c r="A16" s="166"/>
      <c r="B16" s="89" t="str">
        <f>'2-1'!A24</f>
        <v>Сиыр  етінен палау</v>
      </c>
      <c r="C16" s="77" t="s">
        <v>187</v>
      </c>
      <c r="D16" s="167"/>
      <c r="E16" s="167"/>
      <c r="F16" s="168"/>
      <c r="G16" s="167"/>
    </row>
    <row r="17" spans="1:7" ht="198">
      <c r="A17" s="166"/>
      <c r="B17" s="89" t="str">
        <f>'2-1'!A25</f>
        <v>Қызанақ пен қиярдан жасалған  салат</v>
      </c>
      <c r="C17" s="77" t="s">
        <v>166</v>
      </c>
      <c r="D17" s="167"/>
      <c r="E17" s="167"/>
      <c r="F17" s="168"/>
      <c r="G17" s="167"/>
    </row>
    <row r="18" spans="1:7" ht="165">
      <c r="A18" s="166"/>
      <c r="B18" s="89" t="str">
        <f>'2-1'!A26</f>
        <v>Нан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89" t="str">
        <f>'2-1'!A27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84">
        <f>'2-1'!A28</f>
        <v>0</v>
      </c>
      <c r="C20" s="98"/>
      <c r="D20" s="167"/>
      <c r="E20" s="167"/>
      <c r="F20" s="168"/>
      <c r="G20" s="167"/>
    </row>
    <row r="21" spans="1:7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ht="165" outlineLevel="1">
      <c r="A22" s="145"/>
      <c r="B22" s="89" t="str">
        <f>'2-1'!A30</f>
        <v>Сүт</v>
      </c>
      <c r="C22" s="77" t="s">
        <v>167</v>
      </c>
      <c r="D22" s="148"/>
      <c r="E22" s="148"/>
      <c r="F22" s="151"/>
      <c r="G22" s="148"/>
    </row>
    <row r="23" spans="1:7" outlineLevel="1">
      <c r="A23" s="145"/>
      <c r="B23" s="89" t="str">
        <f>'2-1'!A31</f>
        <v>Вафли</v>
      </c>
      <c r="C23" s="77" t="s">
        <v>140</v>
      </c>
      <c r="D23" s="148"/>
      <c r="E23" s="148"/>
      <c r="F23" s="151"/>
      <c r="G23" s="148"/>
    </row>
    <row r="24" spans="1:7">
      <c r="A24" s="146"/>
      <c r="B24" s="89">
        <f>'2-1'!A32</f>
        <v>0</v>
      </c>
      <c r="C24" s="98"/>
      <c r="D24" s="149"/>
      <c r="E24" s="149"/>
      <c r="F24" s="152"/>
      <c r="G24" s="149"/>
    </row>
    <row r="25" spans="1:7" outlineLevel="1">
      <c r="A25" s="144"/>
      <c r="B25" s="164" t="s">
        <v>11</v>
      </c>
      <c r="C25" s="165"/>
      <c r="D25" s="155"/>
      <c r="E25" s="155"/>
      <c r="F25" s="158"/>
      <c r="G25" s="155"/>
    </row>
    <row r="26" spans="1:7" ht="165" outlineLevel="1">
      <c r="A26" s="145"/>
      <c r="B26" s="89" t="str">
        <f>'2-1'!A34</f>
        <v>Сүзбе сырнигі</v>
      </c>
      <c r="C26" s="77" t="s">
        <v>150</v>
      </c>
      <c r="D26" s="156"/>
      <c r="E26" s="156"/>
      <c r="F26" s="159"/>
      <c r="G26" s="156"/>
    </row>
    <row r="27" spans="1:7" ht="198" outlineLevel="1">
      <c r="A27" s="145"/>
      <c r="B27" s="89" t="str">
        <f>'2-1'!A35</f>
        <v>Тәтті шәй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89" t="str">
        <f>'2-1'!A36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88">
        <f>'2-1'!A37</f>
        <v>0</v>
      </c>
      <c r="C29" s="87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lLDlvp5TCbknF3QRGIg/UM44+3Sd4dCx5H+sUh6sA9f/bUDdRqe0aPXy0qJFSurlDaDGF+ZE80wXKJLOm0RCKA==" saltValue="Sj9UESvLQd3co8ZqZNB0Bw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G31"/>
  <sheetViews>
    <sheetView showZeros="0" view="pageBreakPreview" topLeftCell="A21" zoomScale="50" zoomScaleNormal="50" zoomScaleSheetLayoutView="50" workbookViewId="0">
      <selection activeCell="L26" sqref="L26"/>
    </sheetView>
  </sheetViews>
  <sheetFormatPr defaultColWidth="9.140625" defaultRowHeight="33" outlineLevelRow="1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ht="93" customHeight="1">
      <c r="A3" s="73" t="s">
        <v>17</v>
      </c>
      <c r="B3" s="73" t="s">
        <v>18</v>
      </c>
      <c r="C3" s="73" t="s">
        <v>19</v>
      </c>
      <c r="D3" s="73" t="s">
        <v>20</v>
      </c>
      <c r="E3" s="73" t="s">
        <v>21</v>
      </c>
      <c r="F3" s="73" t="s">
        <v>22</v>
      </c>
      <c r="G3" s="73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32">
      <c r="A5" s="145"/>
      <c r="B5" s="77" t="str">
        <f>'2-2'!A13</f>
        <v>Геркулес ботқасы</v>
      </c>
      <c r="C5" s="77" t="s">
        <v>172</v>
      </c>
      <c r="D5" s="148"/>
      <c r="E5" s="148"/>
      <c r="F5" s="151"/>
      <c r="G5" s="148"/>
    </row>
    <row r="6" spans="1:7" ht="99">
      <c r="A6" s="145"/>
      <c r="B6" s="77" t="str">
        <f>'2-2'!A14</f>
        <v>Сүтпен какао</v>
      </c>
      <c r="C6" s="121" t="s">
        <v>142</v>
      </c>
      <c r="D6" s="148"/>
      <c r="E6" s="148"/>
      <c r="F6" s="151"/>
      <c r="G6" s="148"/>
    </row>
    <row r="7" spans="1:7" ht="165">
      <c r="A7" s="145"/>
      <c r="B7" s="77" t="str">
        <f>'2-2'!A15</f>
        <v>Нан мен май</v>
      </c>
      <c r="C7" s="121" t="s">
        <v>143</v>
      </c>
      <c r="D7" s="148"/>
      <c r="E7" s="148"/>
      <c r="F7" s="151"/>
      <c r="G7" s="148"/>
    </row>
    <row r="8" spans="1:7">
      <c r="A8" s="145"/>
      <c r="B8" s="77">
        <f>'2-2'!A16</f>
        <v>0</v>
      </c>
      <c r="C8" s="98"/>
      <c r="D8" s="148"/>
      <c r="E8" s="148"/>
      <c r="F8" s="151"/>
      <c r="G8" s="148"/>
    </row>
    <row r="9" spans="1:7">
      <c r="A9" s="146"/>
      <c r="B9" s="77">
        <f>'2-2'!A17</f>
        <v>0</v>
      </c>
      <c r="C9" s="98"/>
      <c r="D9" s="149"/>
      <c r="E9" s="149"/>
      <c r="F9" s="152"/>
      <c r="G9" s="149"/>
    </row>
    <row r="10" spans="1:7" outlineLevel="1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outlineLevel="1">
      <c r="A11" s="145"/>
      <c r="B11" s="77" t="str">
        <f>'2-2'!A19</f>
        <v>Жемістер  (алма)</v>
      </c>
      <c r="C11" s="121" t="s">
        <v>137</v>
      </c>
      <c r="D11" s="148"/>
      <c r="E11" s="148"/>
      <c r="F11" s="151"/>
      <c r="G11" s="148"/>
    </row>
    <row r="12" spans="1:7" outlineLevel="1">
      <c r="A12" s="145"/>
      <c r="B12" s="77">
        <f>'2-2'!A20</f>
        <v>0</v>
      </c>
      <c r="C12" s="98"/>
      <c r="D12" s="148"/>
      <c r="E12" s="148"/>
      <c r="F12" s="151"/>
      <c r="G12" s="148"/>
    </row>
    <row r="13" spans="1:7" outlineLevel="1">
      <c r="A13" s="146"/>
      <c r="B13" s="77">
        <f>'2-2'!A21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231">
      <c r="A15" s="166"/>
      <c r="B15" s="77" t="str">
        <f>'2-2'!A23</f>
        <v>Рассольник</v>
      </c>
      <c r="C15" s="77" t="s">
        <v>162</v>
      </c>
      <c r="D15" s="167"/>
      <c r="E15" s="167"/>
      <c r="F15" s="168"/>
      <c r="G15" s="167"/>
    </row>
    <row r="16" spans="1:7" ht="165">
      <c r="A16" s="166"/>
      <c r="B16" s="77" t="str">
        <f>'2-2'!A24</f>
        <v>Фрикадельки, гарнир - қарақұмық</v>
      </c>
      <c r="C16" s="77" t="s">
        <v>163</v>
      </c>
      <c r="D16" s="167"/>
      <c r="E16" s="167"/>
      <c r="F16" s="168"/>
      <c r="G16" s="167"/>
    </row>
    <row r="17" spans="1:7" ht="198">
      <c r="A17" s="166"/>
      <c r="B17" s="77" t="str">
        <f>'2-2'!A25</f>
        <v>Сәбіз салаты</v>
      </c>
      <c r="C17" s="77" t="s">
        <v>158</v>
      </c>
      <c r="D17" s="167"/>
      <c r="E17" s="167"/>
      <c r="F17" s="168"/>
      <c r="G17" s="167"/>
    </row>
    <row r="18" spans="1:7" ht="165">
      <c r="A18" s="166"/>
      <c r="B18" s="77" t="str">
        <f>'2-2'!A26</f>
        <v>Нан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77" t="str">
        <f>'2-2'!A27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77">
        <f>'2-2'!A28</f>
        <v>0</v>
      </c>
      <c r="C20" s="98"/>
      <c r="D20" s="167"/>
      <c r="E20" s="167"/>
      <c r="F20" s="168"/>
      <c r="G20" s="167"/>
    </row>
    <row r="21" spans="1:7" outlineLevel="1">
      <c r="A21" s="144"/>
      <c r="B21" s="153" t="s">
        <v>10</v>
      </c>
      <c r="C21" s="154"/>
      <c r="D21" s="147"/>
      <c r="E21" s="147"/>
      <c r="F21" s="150"/>
      <c r="G21" s="147"/>
    </row>
    <row r="22" spans="1:7" outlineLevel="1">
      <c r="A22" s="145"/>
      <c r="B22" s="77" t="str">
        <f>'2-2'!A30</f>
        <v>Рогалик</v>
      </c>
      <c r="C22" s="98"/>
      <c r="D22" s="148"/>
      <c r="E22" s="148"/>
      <c r="F22" s="151"/>
      <c r="G22" s="148"/>
    </row>
    <row r="23" spans="1:7" ht="165" outlineLevel="1">
      <c r="A23" s="145"/>
      <c r="B23" s="77" t="str">
        <f>'2-2'!A31</f>
        <v>Кисель</v>
      </c>
      <c r="C23" s="77" t="s">
        <v>149</v>
      </c>
      <c r="D23" s="148"/>
      <c r="E23" s="148"/>
      <c r="F23" s="151"/>
      <c r="G23" s="148"/>
    </row>
    <row r="24" spans="1:7">
      <c r="A24" s="146"/>
      <c r="B24" s="77">
        <f>'2-2'!A32</f>
        <v>0</v>
      </c>
      <c r="C24" s="98"/>
      <c r="D24" s="149"/>
      <c r="E24" s="149"/>
      <c r="F24" s="152"/>
      <c r="G24" s="149"/>
    </row>
    <row r="25" spans="1:7" outlineLevel="1">
      <c r="A25" s="144"/>
      <c r="B25" s="164" t="s">
        <v>11</v>
      </c>
      <c r="C25" s="165"/>
      <c r="D25" s="155"/>
      <c r="E25" s="155"/>
      <c r="F25" s="158"/>
      <c r="G25" s="155"/>
    </row>
    <row r="26" spans="1:7" ht="231" outlineLevel="1">
      <c r="A26" s="145"/>
      <c r="B26" s="77" t="str">
        <f>'2-2'!A34</f>
        <v>Көкөністен рагу</v>
      </c>
      <c r="C26" s="77" t="s">
        <v>170</v>
      </c>
      <c r="D26" s="156"/>
      <c r="E26" s="156"/>
      <c r="F26" s="159"/>
      <c r="G26" s="156"/>
    </row>
    <row r="27" spans="1:7" ht="198" outlineLevel="1">
      <c r="A27" s="145"/>
      <c r="B27" s="77" t="str">
        <f>'2-2'!A35</f>
        <v>Тәтті шәй</v>
      </c>
      <c r="C27" s="79" t="s">
        <v>151</v>
      </c>
      <c r="D27" s="156"/>
      <c r="E27" s="156"/>
      <c r="F27" s="159"/>
      <c r="G27" s="156"/>
    </row>
    <row r="28" spans="1:7" ht="165" outlineLevel="1">
      <c r="A28" s="145"/>
      <c r="B28" s="77" t="str">
        <f>'2-2'!A36</f>
        <v>Нан</v>
      </c>
      <c r="C28" s="77" t="s">
        <v>147</v>
      </c>
      <c r="D28" s="156"/>
      <c r="E28" s="156"/>
      <c r="F28" s="159"/>
      <c r="G28" s="156"/>
    </row>
    <row r="29" spans="1:7" outlineLevel="1">
      <c r="A29" s="146"/>
      <c r="B29" s="104">
        <f>'2-2'!A37</f>
        <v>0</v>
      </c>
      <c r="C29" s="87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dVEfGe5/H8YCqTc3h6hb7eeztuwNHFu95NTY5LmQvC+I/vo8c7U7lKhJ46q7dOcI1c8GoomHvj3pe1/oRQSubw==" saltValue="2qLZLrFJUPDeHmXZZioI7Q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  <pageSetUpPr fitToPage="1"/>
  </sheetPr>
  <dimension ref="A1:G31"/>
  <sheetViews>
    <sheetView showZeros="0" view="pageBreakPreview" topLeftCell="A16" zoomScale="30" zoomScaleNormal="50" zoomScaleSheetLayoutView="30" workbookViewId="0">
      <selection activeCell="AA18" sqref="AA18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98">
      <c r="A5" s="145"/>
      <c r="B5" s="89" t="str">
        <f>'2-3'!A13</f>
        <v>Сүтке піскен жарма  ботқасы</v>
      </c>
      <c r="C5" s="77" t="s">
        <v>152</v>
      </c>
      <c r="D5" s="148"/>
      <c r="E5" s="148"/>
      <c r="F5" s="151"/>
      <c r="G5" s="148"/>
    </row>
    <row r="6" spans="1:7" ht="99">
      <c r="A6" s="145"/>
      <c r="B6" s="89" t="str">
        <f>'2-3'!A14</f>
        <v>Сүтпен шәй</v>
      </c>
      <c r="C6" s="77" t="s">
        <v>153</v>
      </c>
      <c r="D6" s="148"/>
      <c r="E6" s="148"/>
      <c r="F6" s="151"/>
      <c r="G6" s="148"/>
    </row>
    <row r="7" spans="1:7" ht="165">
      <c r="A7" s="145"/>
      <c r="B7" s="89" t="str">
        <f>'2-3'!A15</f>
        <v>Нан мен сары май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'2-3'!A16</f>
        <v>0</v>
      </c>
      <c r="C8" s="98"/>
      <c r="D8" s="148"/>
      <c r="E8" s="148"/>
      <c r="F8" s="151"/>
      <c r="G8" s="148"/>
    </row>
    <row r="9" spans="1:7">
      <c r="A9" s="146"/>
      <c r="B9" s="89">
        <f>'2-3'!A17</f>
        <v>0</v>
      </c>
      <c r="C9" s="98"/>
      <c r="D9" s="149"/>
      <c r="E9" s="149"/>
      <c r="F9" s="152"/>
      <c r="G9" s="149"/>
    </row>
    <row r="10" spans="1:7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>
      <c r="A11" s="145"/>
      <c r="B11" s="89" t="str">
        <f>'2-3'!A19</f>
        <v>Жемістер  (алма)</v>
      </c>
      <c r="C11" s="121" t="s">
        <v>137</v>
      </c>
      <c r="D11" s="148"/>
      <c r="E11" s="148"/>
      <c r="F11" s="151"/>
      <c r="G11" s="148"/>
    </row>
    <row r="12" spans="1:7">
      <c r="A12" s="145"/>
      <c r="B12" s="89">
        <f>'2-3'!A20</f>
        <v>0</v>
      </c>
      <c r="C12" s="98"/>
      <c r="D12" s="148"/>
      <c r="E12" s="148"/>
      <c r="F12" s="151"/>
      <c r="G12" s="148"/>
    </row>
    <row r="13" spans="1:7">
      <c r="A13" s="146"/>
      <c r="B13" s="89">
        <f>'2-3'!A21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198">
      <c r="A15" s="166"/>
      <c r="B15" s="89" t="str">
        <f>'2-3'!A23</f>
        <v>Бұршақ көжесі</v>
      </c>
      <c r="C15" s="77" t="s">
        <v>181</v>
      </c>
      <c r="D15" s="167"/>
      <c r="E15" s="167"/>
      <c r="F15" s="168"/>
      <c r="G15" s="167"/>
    </row>
    <row r="16" spans="1:7" ht="165">
      <c r="A16" s="166"/>
      <c r="B16" s="89" t="str">
        <f>'2-3'!A24</f>
        <v>Етпен  пісірілген  картоп  (жаркое  по домашнему)</v>
      </c>
      <c r="C16" s="77" t="s">
        <v>145</v>
      </c>
      <c r="D16" s="167"/>
      <c r="E16" s="167"/>
      <c r="F16" s="168"/>
      <c r="G16" s="167"/>
    </row>
    <row r="17" spans="1:7" ht="198">
      <c r="A17" s="166"/>
      <c r="B17" s="89" t="str">
        <f>'2-3'!A25</f>
        <v>Қызылша салаты</v>
      </c>
      <c r="C17" s="77" t="s">
        <v>146</v>
      </c>
      <c r="D17" s="167"/>
      <c r="E17" s="167"/>
      <c r="F17" s="168"/>
      <c r="G17" s="167"/>
    </row>
    <row r="18" spans="1:7" ht="165">
      <c r="A18" s="166"/>
      <c r="B18" s="89" t="str">
        <f>'2-3'!A26</f>
        <v xml:space="preserve">Нан 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89" t="str">
        <f>'2-3'!A27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84">
        <f>'2-3'!A28</f>
        <v>0</v>
      </c>
      <c r="C20" s="98"/>
      <c r="D20" s="167"/>
      <c r="E20" s="167"/>
      <c r="F20" s="168"/>
      <c r="G20" s="167"/>
    </row>
    <row r="21" spans="1:7">
      <c r="A21" s="144"/>
      <c r="B21" s="153" t="s">
        <v>10</v>
      </c>
      <c r="C21" s="154"/>
      <c r="D21" s="147"/>
      <c r="E21" s="147"/>
      <c r="F21" s="150"/>
      <c r="G21" s="147"/>
    </row>
    <row r="22" spans="1:7" ht="165">
      <c r="A22" s="145"/>
      <c r="B22" s="89" t="str">
        <f>'2-3'!A30</f>
        <v>Кисель</v>
      </c>
      <c r="C22" s="77" t="s">
        <v>149</v>
      </c>
      <c r="D22" s="148"/>
      <c r="E22" s="148"/>
      <c r="F22" s="151"/>
      <c r="G22" s="148"/>
    </row>
    <row r="23" spans="1:7" ht="99">
      <c r="A23" s="145"/>
      <c r="B23" s="89" t="str">
        <f>'2-3'!A31</f>
        <v>Прәндік</v>
      </c>
      <c r="C23" s="77" t="s">
        <v>159</v>
      </c>
      <c r="D23" s="148"/>
      <c r="E23" s="148"/>
      <c r="F23" s="151"/>
      <c r="G23" s="148"/>
    </row>
    <row r="24" spans="1:7">
      <c r="A24" s="146"/>
      <c r="B24" s="89">
        <f>'2-3'!A32</f>
        <v>0</v>
      </c>
      <c r="C24" s="98"/>
      <c r="D24" s="149"/>
      <c r="E24" s="149"/>
      <c r="F24" s="152"/>
      <c r="G24" s="149"/>
    </row>
    <row r="25" spans="1:7">
      <c r="A25" s="144"/>
      <c r="B25" s="164" t="s">
        <v>11</v>
      </c>
      <c r="C25" s="165"/>
      <c r="D25" s="155"/>
      <c r="E25" s="155"/>
      <c r="F25" s="158"/>
      <c r="G25" s="155"/>
    </row>
    <row r="26" spans="1:7" ht="231">
      <c r="A26" s="145"/>
      <c r="B26" s="89" t="str">
        <f>'2-3'!A34</f>
        <v>Макаронник</v>
      </c>
      <c r="C26" s="77" t="s">
        <v>179</v>
      </c>
      <c r="D26" s="156"/>
      <c r="E26" s="156"/>
      <c r="F26" s="159"/>
      <c r="G26" s="156"/>
    </row>
    <row r="27" spans="1:7" ht="198">
      <c r="A27" s="145"/>
      <c r="B27" s="89" t="str">
        <f>'2-3'!A35</f>
        <v>Тәтті шәй</v>
      </c>
      <c r="C27" s="79" t="s">
        <v>151</v>
      </c>
      <c r="D27" s="156"/>
      <c r="E27" s="156"/>
      <c r="F27" s="159"/>
      <c r="G27" s="156"/>
    </row>
    <row r="28" spans="1:7" ht="165">
      <c r="A28" s="145"/>
      <c r="B28" s="89" t="str">
        <f>'2-3'!A36</f>
        <v>Нан</v>
      </c>
      <c r="C28" s="77" t="s">
        <v>147</v>
      </c>
      <c r="D28" s="156"/>
      <c r="E28" s="156"/>
      <c r="F28" s="159"/>
      <c r="G28" s="156"/>
    </row>
    <row r="29" spans="1:7">
      <c r="A29" s="146"/>
      <c r="B29" s="90">
        <f>'2-3'!A37</f>
        <v>0</v>
      </c>
      <c r="C29" s="99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r8A8BikE94jx1CZ/cHxkurtBxF2eHxR8BdYRp7aLdYHrXSxU6F74Kr/dXZWMl0oK3/TqEEeJHp/vr8YS9yy3ig==" saltValue="dG5z6dfSCXTQhQn7aAdm4Q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BC46"/>
  <sheetViews>
    <sheetView zoomScale="50" zoomScaleNormal="50" zoomScaleSheetLayoutView="50" workbookViewId="0">
      <pane xSplit="1" ySplit="11" topLeftCell="E12" activePane="bottomRight" state="frozen"/>
      <selection pane="topRight" activeCell="B1" sqref="B1"/>
      <selection pane="bottomLeft" activeCell="A12" sqref="A12"/>
      <selection pane="bottomRight" activeCell="S27" sqref="S27"/>
    </sheetView>
  </sheetViews>
  <sheetFormatPr defaultColWidth="9.140625" defaultRowHeight="15" outlineLevelRow="1"/>
  <cols>
    <col min="1" max="1" width="38.7109375" style="25" customWidth="1"/>
    <col min="2" max="9" width="9.7109375" style="25" customWidth="1"/>
    <col min="10" max="10" width="9.7109375" style="26" customWidth="1"/>
    <col min="11" max="20" width="9.7109375" style="25" customWidth="1"/>
    <col min="21" max="21" width="9.7109375" style="27" customWidth="1"/>
    <col min="22" max="24" width="9.7109375" style="25" customWidth="1"/>
    <col min="25" max="25" width="9.7109375" style="27" customWidth="1"/>
    <col min="26" max="27" width="9.7109375" style="25" customWidth="1"/>
    <col min="28" max="28" width="9.7109375" style="28" customWidth="1"/>
    <col min="29" max="34" width="9.7109375" style="108" customWidth="1"/>
    <col min="35" max="42" width="9.7109375" style="25" customWidth="1"/>
    <col min="43" max="43" width="9.7109375" style="27" customWidth="1"/>
    <col min="44" max="44" width="9.7109375" style="25" customWidth="1"/>
    <col min="45" max="45" width="9.7109375" style="27" customWidth="1"/>
    <col min="46" max="55" width="9.7109375" style="25" customWidth="1"/>
    <col min="56" max="16384" width="9.140625" style="25"/>
  </cols>
  <sheetData>
    <row r="1" spans="1:55" s="9" customFormat="1">
      <c r="A1" s="139" t="s">
        <v>7</v>
      </c>
      <c r="B1" s="139"/>
      <c r="J1" s="10"/>
      <c r="U1" s="11"/>
      <c r="Y1" s="11"/>
      <c r="AB1" s="12"/>
      <c r="AC1" s="109"/>
      <c r="AD1" s="109"/>
      <c r="AE1" s="109"/>
      <c r="AF1" s="109"/>
      <c r="AG1" s="109"/>
      <c r="AH1" s="109"/>
      <c r="AQ1" s="11"/>
      <c r="AS1" s="11"/>
      <c r="AW1" s="33"/>
      <c r="AX1" s="33"/>
      <c r="AY1" s="33"/>
      <c r="AZ1" s="33"/>
      <c r="BA1" s="33"/>
      <c r="BB1" s="33"/>
      <c r="BC1" s="33"/>
    </row>
    <row r="2" spans="1:55" s="9" customFormat="1">
      <c r="A2" s="139" t="s">
        <v>199</v>
      </c>
      <c r="B2" s="139"/>
      <c r="J2" s="10"/>
      <c r="U2" s="11"/>
      <c r="Y2" s="11"/>
      <c r="AB2" s="12"/>
      <c r="AC2" s="109"/>
      <c r="AD2" s="109"/>
      <c r="AE2" s="109"/>
      <c r="AF2" s="109"/>
      <c r="AG2" s="109"/>
      <c r="AH2" s="109"/>
      <c r="AQ2" s="11"/>
      <c r="AS2" s="11"/>
      <c r="AW2" s="33"/>
      <c r="AX2" s="33"/>
      <c r="AY2" s="33"/>
      <c r="AZ2" s="33"/>
      <c r="BA2" s="33"/>
      <c r="BB2" s="33"/>
      <c r="BC2" s="33"/>
    </row>
    <row r="3" spans="1:55" s="9" customFormat="1">
      <c r="A3" s="139"/>
      <c r="B3" s="139"/>
      <c r="C3" s="139"/>
      <c r="D3" s="139"/>
      <c r="J3" s="10"/>
      <c r="U3" s="11"/>
      <c r="Y3" s="11"/>
      <c r="AB3" s="12"/>
      <c r="AC3" s="109"/>
      <c r="AD3" s="109"/>
      <c r="AE3" s="109"/>
      <c r="AF3" s="109"/>
      <c r="AG3" s="109"/>
      <c r="AH3" s="109"/>
      <c r="AQ3" s="11"/>
      <c r="AS3" s="11"/>
      <c r="AW3" s="33"/>
      <c r="AX3" s="33"/>
      <c r="AY3" s="33"/>
      <c r="AZ3" s="33"/>
      <c r="BA3" s="33"/>
      <c r="BB3" s="33"/>
      <c r="BC3" s="33"/>
    </row>
    <row r="4" spans="1:55" s="9" customFormat="1">
      <c r="J4" s="10"/>
      <c r="U4" s="11"/>
      <c r="Y4" s="11"/>
      <c r="AB4" s="12"/>
      <c r="AC4" s="109"/>
      <c r="AD4" s="109"/>
      <c r="AE4" s="109"/>
      <c r="AF4" s="109"/>
      <c r="AG4" s="109"/>
      <c r="AH4" s="109"/>
      <c r="AQ4" s="11"/>
      <c r="AS4" s="11"/>
      <c r="AW4" s="33"/>
      <c r="AX4" s="33"/>
      <c r="AY4" s="33"/>
      <c r="AZ4" s="33"/>
      <c r="BA4" s="33"/>
      <c r="BB4" s="33"/>
      <c r="BC4" s="33"/>
    </row>
    <row r="5" spans="1:55" s="9" customFormat="1">
      <c r="A5" s="139" t="s">
        <v>200</v>
      </c>
      <c r="B5" s="139"/>
      <c r="J5" s="10"/>
      <c r="U5" s="11"/>
      <c r="Y5" s="11"/>
      <c r="AB5" s="12"/>
      <c r="AC5" s="109"/>
      <c r="AD5" s="109"/>
      <c r="AE5" s="109"/>
      <c r="AF5" s="109"/>
      <c r="AG5" s="109"/>
      <c r="AH5" s="109"/>
      <c r="AQ5" s="11"/>
      <c r="AS5" s="11"/>
      <c r="AW5" s="33"/>
      <c r="AX5" s="33"/>
      <c r="AY5" s="33"/>
      <c r="AZ5" s="33"/>
      <c r="BA5" s="33"/>
      <c r="BB5" s="33"/>
      <c r="BC5" s="33"/>
    </row>
    <row r="6" spans="1:55" s="9" customFormat="1">
      <c r="J6" s="10"/>
      <c r="U6" s="11"/>
      <c r="Y6" s="11"/>
      <c r="AB6" s="12"/>
      <c r="AC6" s="109"/>
      <c r="AD6" s="109"/>
      <c r="AE6" s="109"/>
      <c r="AF6" s="109"/>
      <c r="AG6" s="109"/>
      <c r="AH6" s="109"/>
      <c r="AQ6" s="11"/>
      <c r="AS6" s="11"/>
      <c r="AW6" s="140"/>
      <c r="AX6" s="140"/>
      <c r="AY6" s="140"/>
      <c r="AZ6" s="140"/>
      <c r="BA6" s="140"/>
      <c r="BB6" s="140"/>
      <c r="BC6" s="140"/>
    </row>
    <row r="7" spans="1:55" s="9" customFormat="1" ht="25.5">
      <c r="A7" s="141" t="s">
        <v>73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  <c r="L7" s="141"/>
      <c r="M7" s="141"/>
      <c r="N7" s="141"/>
      <c r="O7" s="141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</row>
    <row r="8" spans="1:55" s="9" customFormat="1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  <c r="U8" s="11"/>
      <c r="Y8" s="11"/>
      <c r="AB8" s="12"/>
      <c r="AC8" s="109"/>
      <c r="AD8" s="109"/>
      <c r="AE8" s="109"/>
      <c r="AF8" s="109"/>
      <c r="AG8" s="109"/>
      <c r="AH8" s="109"/>
      <c r="AQ8" s="11"/>
      <c r="AS8" s="11"/>
    </row>
    <row r="9" spans="1:55" s="9" customFormat="1" ht="26.25">
      <c r="A9" s="21" t="s">
        <v>6</v>
      </c>
      <c r="B9" s="21"/>
      <c r="C9" s="138">
        <v>1</v>
      </c>
      <c r="D9" s="138"/>
      <c r="E9" s="138"/>
      <c r="F9" s="22"/>
      <c r="J9" s="10"/>
      <c r="U9" s="11"/>
      <c r="Y9" s="11"/>
      <c r="AB9" s="12"/>
      <c r="AC9" s="109"/>
      <c r="AD9" s="109"/>
      <c r="AE9" s="109"/>
      <c r="AF9" s="109"/>
      <c r="AG9" s="109"/>
      <c r="AH9" s="109"/>
      <c r="AQ9" s="11"/>
      <c r="AS9" s="11"/>
    </row>
    <row r="10" spans="1:55" s="9" customFormat="1">
      <c r="J10" s="10"/>
      <c r="U10" s="11"/>
      <c r="Y10" s="11"/>
      <c r="AB10" s="12"/>
      <c r="AC10" s="109"/>
      <c r="AD10" s="109"/>
      <c r="AE10" s="109"/>
      <c r="AF10" s="109"/>
      <c r="AG10" s="109"/>
      <c r="AH10" s="109"/>
      <c r="AQ10" s="11"/>
      <c r="AS10" s="11"/>
    </row>
    <row r="11" spans="1:55" ht="93" customHeight="1">
      <c r="A11" s="113"/>
      <c r="B11" s="114" t="str" cm="1">
        <f t="array" ref="B11:BC11">TRANSPOSE('список прод'!B4:B57)</f>
        <v>сиыр  еті</v>
      </c>
      <c r="C11" s="114" t="str">
        <v>тауық  еті</v>
      </c>
      <c r="D11" s="114" t="str">
        <v>балық</v>
      </c>
      <c r="E11" s="114" t="str">
        <v>сүт</v>
      </c>
      <c r="F11" s="114" t="str">
        <v>айран</v>
      </c>
      <c r="G11" s="114" t="str">
        <v>кондитерлік  өнімдер</v>
      </c>
      <c r="H11" s="114" t="str">
        <v>қаймақ</v>
      </c>
      <c r="I11" s="114" t="str">
        <v>сүзбе</v>
      </c>
      <c r="J11" s="115" t="str">
        <v>жұмыртқа  (дана)</v>
      </c>
      <c r="K11" s="114" t="str">
        <v>картоп</v>
      </c>
      <c r="L11" s="114" t="str">
        <v>сәбіз</v>
      </c>
      <c r="M11" s="114" t="str">
        <v>қызылша</v>
      </c>
      <c r="N11" s="114" t="str">
        <v>қырыққабат</v>
      </c>
      <c r="O11" s="114" t="str">
        <v>жуа (пияз)</v>
      </c>
      <c r="P11" s="114" t="str">
        <v>фасоль</v>
      </c>
      <c r="Q11" s="114" t="str">
        <v>қызанақ</v>
      </c>
      <c r="R11" s="114" t="str">
        <v>қияр</v>
      </c>
      <c r="S11" s="114" t="str">
        <v>сарымай</v>
      </c>
      <c r="T11" s="114" t="str">
        <v>сұйық май</v>
      </c>
      <c r="U11" s="114" t="str">
        <v>сұлы жармасы</v>
      </c>
      <c r="V11" s="114" t="str">
        <v>інжу арпасы (перловая крупа)</v>
      </c>
      <c r="W11" s="114" t="str">
        <v>бидай жармасы</v>
      </c>
      <c r="X11" s="114" t="str">
        <v>макарон өнімдері</v>
      </c>
      <c r="Y11" s="114" t="str">
        <v>тары</v>
      </c>
      <c r="Z11" s="114" t="str">
        <v>қарақұмық жармасы</v>
      </c>
      <c r="AA11" s="114" t="str">
        <v>күріш</v>
      </c>
      <c r="AB11" s="114" t="str">
        <v>жүгері жармасы</v>
      </c>
      <c r="AC11" s="114" t="str">
        <v>жарма</v>
      </c>
      <c r="AD11" s="114" t="str">
        <v>арпа жармасы</v>
      </c>
      <c r="AE11" s="114" t="str">
        <v>Геркулес жармасы</v>
      </c>
      <c r="AF11" s="114" t="str">
        <v>секер (қант)</v>
      </c>
      <c r="AG11" s="114" t="str">
        <v>ақ нан</v>
      </c>
      <c r="AH11" s="114" t="str">
        <v>қара нан</v>
      </c>
      <c r="AI11" s="114" t="str">
        <v>шай</v>
      </c>
      <c r="AJ11" s="114" t="str">
        <v>какао</v>
      </c>
      <c r="AK11" s="114" t="str">
        <v>жасыл желек</v>
      </c>
      <c r="AL11" s="114" t="str">
        <v>лавр жапырағы</v>
      </c>
      <c r="AM11" s="114" t="str">
        <v>бұрыш</v>
      </c>
      <c r="AN11" s="114" t="str">
        <v>кисель</v>
      </c>
      <c r="AO11" s="114" t="str">
        <v>томат</v>
      </c>
      <c r="AP11" s="114" t="str">
        <v>жеміс - жидектер  (алма)</v>
      </c>
      <c r="AQ11" s="114" t="str">
        <v>тұздалған қияр</v>
      </c>
      <c r="AR11" s="114" t="str">
        <v>кепкен жемістер</v>
      </c>
      <c r="AS11" s="114" t="str">
        <v>кофе</v>
      </c>
      <c r="AT11" s="114" t="str">
        <v>ұн</v>
      </c>
      <c r="AU11" s="114" t="str">
        <v>бұршақ</v>
      </c>
      <c r="AV11" s="114" t="str">
        <v>тұз</v>
      </c>
      <c r="AW11" s="114" t="str">
        <v>ірімшік</v>
      </c>
      <c r="AX11" s="114" t="str">
        <v>ашытқы</v>
      </c>
      <c r="AY11" s="116" t="str">
        <v>сарымсақ</v>
      </c>
      <c r="AZ11" s="116" t="str">
        <v>С витамині</v>
      </c>
      <c r="BA11" s="117" t="str">
        <v>су</v>
      </c>
      <c r="BB11" s="117" t="str">
        <v>қайнатылған  сүт</v>
      </c>
      <c r="BC11" s="117" t="str">
        <v>повидло</v>
      </c>
    </row>
    <row r="12" spans="1:55" s="9" customFormat="1" ht="18.75">
      <c r="A12" s="45" t="s">
        <v>8</v>
      </c>
      <c r="B12" s="46"/>
      <c r="C12" s="46"/>
      <c r="D12" s="46"/>
      <c r="E12" s="47"/>
      <c r="F12" s="46"/>
      <c r="G12" s="46"/>
      <c r="H12" s="46"/>
      <c r="I12" s="46"/>
      <c r="J12" s="46"/>
      <c r="K12" s="46"/>
      <c r="L12" s="46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70"/>
    </row>
    <row r="13" spans="1:55" s="9" customFormat="1" ht="18.75">
      <c r="A13" s="49" t="s">
        <v>122</v>
      </c>
      <c r="B13" s="46"/>
      <c r="C13" s="46"/>
      <c r="D13" s="46"/>
      <c r="E13" s="47">
        <v>133</v>
      </c>
      <c r="F13" s="46"/>
      <c r="G13" s="46"/>
      <c r="H13" s="46"/>
      <c r="I13" s="46"/>
      <c r="J13" s="46"/>
      <c r="K13" s="46"/>
      <c r="L13" s="46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>
        <v>47.7</v>
      </c>
      <c r="Z13" s="70"/>
      <c r="AA13" s="70"/>
      <c r="AB13" s="92"/>
      <c r="AC13" s="70"/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20</v>
      </c>
      <c r="BB13" s="70"/>
      <c r="BC13" s="70"/>
    </row>
    <row r="14" spans="1:55" s="9" customFormat="1" ht="18.75">
      <c r="A14" s="49" t="s">
        <v>117</v>
      </c>
      <c r="B14" s="46"/>
      <c r="C14" s="46"/>
      <c r="D14" s="46"/>
      <c r="E14" s="47">
        <v>100</v>
      </c>
      <c r="F14" s="46"/>
      <c r="G14" s="46"/>
      <c r="H14" s="46"/>
      <c r="I14" s="46"/>
      <c r="J14" s="46"/>
      <c r="K14" s="46"/>
      <c r="L14" s="46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20</v>
      </c>
      <c r="AG14" s="70"/>
      <c r="AH14" s="70"/>
      <c r="AI14" s="70"/>
      <c r="AJ14" s="70">
        <v>4</v>
      </c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110</v>
      </c>
      <c r="BB14" s="70"/>
      <c r="BC14" s="70"/>
    </row>
    <row r="15" spans="1:55" s="9" customFormat="1" ht="18.75">
      <c r="A15" s="49" t="s">
        <v>127</v>
      </c>
      <c r="B15" s="46"/>
      <c r="C15" s="46"/>
      <c r="D15" s="46"/>
      <c r="E15" s="47"/>
      <c r="F15" s="46"/>
      <c r="G15" s="46"/>
      <c r="H15" s="46"/>
      <c r="I15" s="46"/>
      <c r="J15" s="46"/>
      <c r="K15" s="46"/>
      <c r="L15" s="46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70"/>
      <c r="BC15" s="70"/>
    </row>
    <row r="16" spans="1:55" s="9" customFormat="1" ht="18.75">
      <c r="A16" s="49"/>
      <c r="B16" s="46"/>
      <c r="C16" s="46"/>
      <c r="D16" s="46"/>
      <c r="E16" s="47"/>
      <c r="F16" s="46"/>
      <c r="G16" s="46"/>
      <c r="H16" s="46"/>
      <c r="I16" s="46"/>
      <c r="J16" s="46"/>
      <c r="K16" s="46"/>
      <c r="L16" s="46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70"/>
    </row>
    <row r="17" spans="1:55" s="9" customFormat="1" ht="18.75">
      <c r="A17" s="50"/>
      <c r="B17" s="46"/>
      <c r="C17" s="46"/>
      <c r="D17" s="46"/>
      <c r="E17" s="47"/>
      <c r="F17" s="46"/>
      <c r="G17" s="46"/>
      <c r="H17" s="46"/>
      <c r="I17" s="46"/>
      <c r="J17" s="46"/>
      <c r="K17" s="46"/>
      <c r="L17" s="46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70"/>
    </row>
    <row r="18" spans="1:55" s="9" customFormat="1" ht="18.75" outlineLevel="1">
      <c r="A18" s="51" t="s">
        <v>24</v>
      </c>
      <c r="B18" s="46"/>
      <c r="C18" s="46"/>
      <c r="D18" s="46"/>
      <c r="E18" s="47"/>
      <c r="F18" s="46"/>
      <c r="G18" s="46"/>
      <c r="H18" s="46"/>
      <c r="I18" s="46"/>
      <c r="J18" s="46"/>
      <c r="K18" s="46"/>
      <c r="L18" s="46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70"/>
    </row>
    <row r="19" spans="1:55" s="9" customFormat="1" ht="18.75" outlineLevel="1">
      <c r="A19" s="49" t="s">
        <v>136</v>
      </c>
      <c r="B19" s="46"/>
      <c r="C19" s="46"/>
      <c r="D19" s="46"/>
      <c r="E19" s="47"/>
      <c r="F19" s="46"/>
      <c r="G19" s="46"/>
      <c r="H19" s="46"/>
      <c r="I19" s="46"/>
      <c r="J19" s="46"/>
      <c r="K19" s="46"/>
      <c r="L19" s="46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100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70"/>
    </row>
    <row r="20" spans="1:55" s="9" customFormat="1" ht="18.75" outlineLevel="1">
      <c r="A20" s="50"/>
      <c r="B20" s="46"/>
      <c r="C20" s="46"/>
      <c r="D20" s="46"/>
      <c r="E20" s="47"/>
      <c r="F20" s="46"/>
      <c r="G20" s="46"/>
      <c r="H20" s="46"/>
      <c r="I20" s="46"/>
      <c r="J20" s="46"/>
      <c r="K20" s="46"/>
      <c r="L20" s="46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70"/>
    </row>
    <row r="21" spans="1:55" s="9" customFormat="1" ht="18.75" outlineLevel="1">
      <c r="A21" s="50"/>
      <c r="B21" s="46"/>
      <c r="C21" s="46"/>
      <c r="D21" s="46"/>
      <c r="E21" s="47"/>
      <c r="F21" s="46"/>
      <c r="G21" s="46"/>
      <c r="H21" s="46"/>
      <c r="I21" s="46"/>
      <c r="J21" s="46"/>
      <c r="K21" s="46"/>
      <c r="L21" s="46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70"/>
    </row>
    <row r="22" spans="1:55" s="9" customFormat="1" ht="18.75">
      <c r="A22" s="52" t="s">
        <v>9</v>
      </c>
      <c r="B22" s="46"/>
      <c r="C22" s="46"/>
      <c r="D22" s="46"/>
      <c r="E22" s="47"/>
      <c r="F22" s="46"/>
      <c r="G22" s="46"/>
      <c r="H22" s="46"/>
      <c r="I22" s="46"/>
      <c r="J22" s="46"/>
      <c r="K22" s="46"/>
      <c r="L22" s="46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70"/>
    </row>
    <row r="23" spans="1:55" s="9" customFormat="1" ht="37.5">
      <c r="A23" s="53" t="s">
        <v>135</v>
      </c>
      <c r="B23" s="46"/>
      <c r="C23" s="46"/>
      <c r="D23" s="46"/>
      <c r="E23" s="47">
        <v>160</v>
      </c>
      <c r="F23" s="46"/>
      <c r="G23" s="46"/>
      <c r="H23" s="46"/>
      <c r="I23" s="48"/>
      <c r="J23" s="46"/>
      <c r="K23" s="46"/>
      <c r="L23" s="46"/>
      <c r="M23" s="70"/>
      <c r="N23" s="70"/>
      <c r="O23" s="70"/>
      <c r="P23" s="70"/>
      <c r="Q23" s="70"/>
      <c r="R23" s="70"/>
      <c r="S23" s="70">
        <v>2</v>
      </c>
      <c r="T23" s="70"/>
      <c r="U23" s="91"/>
      <c r="V23" s="70"/>
      <c r="W23" s="70"/>
      <c r="X23" s="70">
        <v>16</v>
      </c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24</v>
      </c>
      <c r="BB23" s="70"/>
      <c r="BC23" s="70"/>
    </row>
    <row r="24" spans="1:55" s="9" customFormat="1" ht="37.5">
      <c r="A24" s="53" t="s">
        <v>138</v>
      </c>
      <c r="B24" s="46">
        <v>107</v>
      </c>
      <c r="C24" s="46"/>
      <c r="D24" s="46"/>
      <c r="E24" s="47"/>
      <c r="F24" s="46"/>
      <c r="G24" s="46"/>
      <c r="H24" s="46"/>
      <c r="I24" s="46"/>
      <c r="J24" s="46"/>
      <c r="K24" s="69">
        <v>192.5</v>
      </c>
      <c r="L24" s="69"/>
      <c r="M24" s="70"/>
      <c r="N24" s="70"/>
      <c r="O24" s="70">
        <v>16.7</v>
      </c>
      <c r="P24" s="70"/>
      <c r="Q24" s="70"/>
      <c r="R24" s="70"/>
      <c r="S24" s="70"/>
      <c r="T24" s="70">
        <v>6</v>
      </c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2</v>
      </c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1</v>
      </c>
      <c r="AW24" s="70"/>
      <c r="AX24" s="70"/>
      <c r="AY24" s="70"/>
      <c r="AZ24" s="70"/>
      <c r="BA24" s="70">
        <v>45</v>
      </c>
      <c r="BB24" s="70"/>
      <c r="BC24" s="70"/>
    </row>
    <row r="25" spans="1:55" s="9" customFormat="1" ht="18.75">
      <c r="A25" s="49" t="s">
        <v>93</v>
      </c>
      <c r="B25" s="46"/>
      <c r="C25" s="46"/>
      <c r="D25" s="46"/>
      <c r="E25" s="47"/>
      <c r="F25" s="46"/>
      <c r="G25" s="46"/>
      <c r="H25" s="46"/>
      <c r="I25" s="46"/>
      <c r="J25" s="46"/>
      <c r="K25" s="46"/>
      <c r="L25" s="46"/>
      <c r="M25" s="70">
        <v>10</v>
      </c>
      <c r="N25" s="70"/>
      <c r="O25" s="70">
        <v>10</v>
      </c>
      <c r="P25" s="70"/>
      <c r="Q25" s="70"/>
      <c r="R25" s="70"/>
      <c r="S25" s="70"/>
      <c r="T25" s="70">
        <v>1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70"/>
    </row>
    <row r="26" spans="1:55" s="9" customFormat="1" ht="18.75">
      <c r="A26" s="49" t="s">
        <v>94</v>
      </c>
      <c r="B26" s="46"/>
      <c r="C26" s="46"/>
      <c r="D26" s="46"/>
      <c r="E26" s="47"/>
      <c r="F26" s="46"/>
      <c r="G26" s="46"/>
      <c r="H26" s="46"/>
      <c r="I26" s="46"/>
      <c r="J26" s="46"/>
      <c r="K26" s="46"/>
      <c r="L26" s="46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>
        <v>30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70"/>
    </row>
    <row r="27" spans="1:55" s="9" customFormat="1" ht="37.5">
      <c r="A27" s="49" t="s">
        <v>139</v>
      </c>
      <c r="B27" s="46"/>
      <c r="C27" s="46"/>
      <c r="D27" s="46"/>
      <c r="E27" s="47"/>
      <c r="F27" s="46"/>
      <c r="G27" s="46"/>
      <c r="H27" s="46"/>
      <c r="I27" s="46"/>
      <c r="J27" s="46"/>
      <c r="K27" s="46"/>
      <c r="L27" s="46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70"/>
      <c r="BC27" s="70"/>
    </row>
    <row r="28" spans="1:55" s="9" customFormat="1" ht="18.75">
      <c r="A28" s="50"/>
      <c r="B28" s="46"/>
      <c r="C28" s="46"/>
      <c r="D28" s="46"/>
      <c r="E28" s="47"/>
      <c r="F28" s="46"/>
      <c r="G28" s="46"/>
      <c r="H28" s="46"/>
      <c r="I28" s="46"/>
      <c r="J28" s="46"/>
      <c r="K28" s="46"/>
      <c r="L28" s="46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70"/>
    </row>
    <row r="29" spans="1:55" s="9" customFormat="1" ht="18.75" outlineLevel="1">
      <c r="A29" s="45" t="s">
        <v>10</v>
      </c>
      <c r="B29" s="46"/>
      <c r="C29" s="46"/>
      <c r="D29" s="46"/>
      <c r="E29" s="47"/>
      <c r="F29" s="46"/>
      <c r="G29" s="46"/>
      <c r="H29" s="46"/>
      <c r="I29" s="46"/>
      <c r="J29" s="46"/>
      <c r="K29" s="46"/>
      <c r="L29" s="46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spans="1:55" s="9" customFormat="1" ht="18.75" outlineLevel="1">
      <c r="A30" s="49" t="s">
        <v>105</v>
      </c>
      <c r="B30" s="46"/>
      <c r="C30" s="48"/>
      <c r="D30" s="48"/>
      <c r="E30" s="47"/>
      <c r="F30" s="46"/>
      <c r="G30" s="46"/>
      <c r="H30" s="46"/>
      <c r="I30" s="46"/>
      <c r="J30" s="46"/>
      <c r="K30" s="46"/>
      <c r="L30" s="46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3</v>
      </c>
      <c r="AG30" s="70"/>
      <c r="AH30" s="70"/>
      <c r="AI30" s="70"/>
      <c r="AJ30" s="70"/>
      <c r="AK30" s="70"/>
      <c r="AL30" s="70"/>
      <c r="AM30" s="70"/>
      <c r="AN30" s="70">
        <v>25</v>
      </c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>
        <v>190</v>
      </c>
      <c r="BB30" s="70"/>
      <c r="BC30" s="70"/>
    </row>
    <row r="31" spans="1:55" s="9" customFormat="1" ht="18.75" outlineLevel="1">
      <c r="A31" s="49" t="s">
        <v>95</v>
      </c>
      <c r="B31" s="46"/>
      <c r="C31" s="48"/>
      <c r="D31" s="48"/>
      <c r="E31" s="47"/>
      <c r="F31" s="46"/>
      <c r="G31" s="46">
        <v>30</v>
      </c>
      <c r="H31" s="46"/>
      <c r="I31" s="46"/>
      <c r="J31" s="46"/>
      <c r="K31" s="46"/>
      <c r="L31" s="46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s="9" customFormat="1" ht="18.75">
      <c r="A32" s="50"/>
      <c r="B32" s="46"/>
      <c r="C32" s="46"/>
      <c r="D32" s="46"/>
      <c r="E32" s="47"/>
      <c r="F32" s="46"/>
      <c r="G32" s="46"/>
      <c r="H32" s="46"/>
      <c r="I32" s="46"/>
      <c r="J32" s="46"/>
      <c r="K32" s="46"/>
      <c r="L32" s="46"/>
      <c r="M32" s="70"/>
      <c r="N32" s="70"/>
      <c r="O32" s="70"/>
      <c r="P32" s="70"/>
      <c r="Q32" s="70"/>
      <c r="R32" s="70"/>
      <c r="S32" s="70">
        <v>5</v>
      </c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70"/>
    </row>
    <row r="33" spans="1:55" s="9" customFormat="1" ht="18.75" outlineLevel="1">
      <c r="A33" s="45" t="s">
        <v>11</v>
      </c>
      <c r="B33" s="54"/>
      <c r="C33" s="54"/>
      <c r="D33" s="54"/>
      <c r="E33" s="55"/>
      <c r="F33" s="54"/>
      <c r="G33" s="54"/>
      <c r="H33" s="46"/>
      <c r="I33" s="46"/>
      <c r="J33" s="46"/>
      <c r="K33" s="46"/>
      <c r="L33" s="46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70"/>
    </row>
    <row r="34" spans="1:55" s="9" customFormat="1" ht="18.75" outlineLevel="1">
      <c r="A34" s="49" t="s">
        <v>96</v>
      </c>
      <c r="B34" s="48"/>
      <c r="C34" s="48"/>
      <c r="D34" s="48"/>
      <c r="E34" s="56"/>
      <c r="F34" s="48"/>
      <c r="G34" s="48"/>
      <c r="H34" s="46"/>
      <c r="I34" s="46">
        <v>136</v>
      </c>
      <c r="J34" s="70">
        <v>1</v>
      </c>
      <c r="K34" s="46"/>
      <c r="L34" s="46"/>
      <c r="M34" s="70"/>
      <c r="N34" s="70"/>
      <c r="O34" s="70"/>
      <c r="P34" s="70"/>
      <c r="Q34" s="70"/>
      <c r="R34" s="70"/>
      <c r="S34" s="70">
        <v>2</v>
      </c>
      <c r="T34" s="70">
        <v>5</v>
      </c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>
        <v>15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>
        <v>20</v>
      </c>
      <c r="AU34" s="70"/>
      <c r="AV34" s="70">
        <v>1</v>
      </c>
      <c r="AW34" s="70"/>
      <c r="AX34" s="70"/>
      <c r="AY34" s="70"/>
      <c r="AZ34" s="70"/>
      <c r="BA34" s="70"/>
      <c r="BB34" s="70">
        <v>20</v>
      </c>
      <c r="BC34" s="70"/>
    </row>
    <row r="35" spans="1:55" s="9" customFormat="1" ht="18.75" outlineLevel="1">
      <c r="A35" s="49" t="s">
        <v>97</v>
      </c>
      <c r="B35" s="46"/>
      <c r="C35" s="46"/>
      <c r="D35" s="46"/>
      <c r="E35" s="47"/>
      <c r="F35" s="46"/>
      <c r="G35" s="46"/>
      <c r="H35" s="46"/>
      <c r="I35" s="46"/>
      <c r="J35" s="46"/>
      <c r="K35" s="46"/>
      <c r="L35" s="46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70"/>
      <c r="BC35" s="70"/>
    </row>
    <row r="36" spans="1:55" s="9" customFormat="1" ht="18.75" outlineLevel="1">
      <c r="A36" s="49" t="s">
        <v>98</v>
      </c>
      <c r="B36" s="46"/>
      <c r="C36" s="46"/>
      <c r="D36" s="46"/>
      <c r="E36" s="47"/>
      <c r="F36" s="46"/>
      <c r="G36" s="46"/>
      <c r="H36" s="46"/>
      <c r="I36" s="46"/>
      <c r="J36" s="46"/>
      <c r="K36" s="46"/>
      <c r="L36" s="46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70"/>
    </row>
    <row r="37" spans="1:55" s="9" customFormat="1" ht="18.75" outlineLevel="1">
      <c r="A37" s="50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70"/>
    </row>
    <row r="38" spans="1:55" ht="18.75">
      <c r="A38" s="57" t="s">
        <v>12</v>
      </c>
      <c r="B38" s="58">
        <f>SUM(B12:B37)</f>
        <v>107</v>
      </c>
      <c r="C38" s="58">
        <f t="shared" ref="C38:BC38" si="0">SUM(C12:C37)</f>
        <v>0</v>
      </c>
      <c r="D38" s="58">
        <f t="shared" si="0"/>
        <v>0</v>
      </c>
      <c r="E38" s="58">
        <f t="shared" si="0"/>
        <v>393</v>
      </c>
      <c r="F38" s="58">
        <f t="shared" si="0"/>
        <v>0</v>
      </c>
      <c r="G38" s="58">
        <f t="shared" si="0"/>
        <v>30</v>
      </c>
      <c r="H38" s="58">
        <f t="shared" si="0"/>
        <v>0</v>
      </c>
      <c r="I38" s="58">
        <f t="shared" si="0"/>
        <v>136</v>
      </c>
      <c r="J38" s="58">
        <f t="shared" si="0"/>
        <v>1</v>
      </c>
      <c r="K38" s="58">
        <f t="shared" si="0"/>
        <v>192.5</v>
      </c>
      <c r="L38" s="58">
        <f t="shared" si="0"/>
        <v>0</v>
      </c>
      <c r="M38" s="58">
        <f t="shared" si="0"/>
        <v>10</v>
      </c>
      <c r="N38" s="58">
        <f t="shared" si="0"/>
        <v>0</v>
      </c>
      <c r="O38" s="58">
        <f t="shared" si="0"/>
        <v>26.7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19</v>
      </c>
      <c r="T38" s="58">
        <f t="shared" si="0"/>
        <v>12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16</v>
      </c>
      <c r="Y38" s="58">
        <f t="shared" si="0"/>
        <v>47.7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58</v>
      </c>
      <c r="AG38" s="58">
        <f t="shared" si="0"/>
        <v>50</v>
      </c>
      <c r="AH38" s="58">
        <f t="shared" si="0"/>
        <v>30</v>
      </c>
      <c r="AI38" s="58">
        <f t="shared" si="0"/>
        <v>0.6</v>
      </c>
      <c r="AJ38" s="58">
        <f t="shared" si="0"/>
        <v>4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25</v>
      </c>
      <c r="AO38" s="58">
        <f t="shared" si="0"/>
        <v>0</v>
      </c>
      <c r="AP38" s="58">
        <f t="shared" si="0"/>
        <v>100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20</v>
      </c>
      <c r="AU38" s="58">
        <f t="shared" si="0"/>
        <v>0</v>
      </c>
      <c r="AV38" s="58">
        <f t="shared" si="0"/>
        <v>3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si="0"/>
        <v>0.05</v>
      </c>
      <c r="BA38" s="58">
        <f t="shared" si="0"/>
        <v>589</v>
      </c>
      <c r="BB38" s="58">
        <f t="shared" si="0"/>
        <v>20</v>
      </c>
      <c r="BC38" s="58">
        <f t="shared" si="0"/>
        <v>0</v>
      </c>
    </row>
    <row r="39" spans="1:55" ht="54.95" customHeight="1">
      <c r="A39" s="59" t="s">
        <v>13</v>
      </c>
      <c r="B39" s="60">
        <f>(B38*$C$9)/1000</f>
        <v>0.107</v>
      </c>
      <c r="C39" s="60">
        <f t="shared" ref="C39:BC39" si="1">(C38*$C$9)/1000</f>
        <v>0</v>
      </c>
      <c r="D39" s="60">
        <f t="shared" si="1"/>
        <v>0</v>
      </c>
      <c r="E39" s="60">
        <f t="shared" si="1"/>
        <v>0.39300000000000002</v>
      </c>
      <c r="F39" s="60">
        <f t="shared" si="1"/>
        <v>0</v>
      </c>
      <c r="G39" s="60">
        <f t="shared" si="1"/>
        <v>0.03</v>
      </c>
      <c r="H39" s="60">
        <f t="shared" si="1"/>
        <v>0</v>
      </c>
      <c r="I39" s="60">
        <f t="shared" si="1"/>
        <v>0.13600000000000001</v>
      </c>
      <c r="J39" s="60">
        <f t="shared" si="1"/>
        <v>1E-3</v>
      </c>
      <c r="K39" s="60">
        <f t="shared" si="1"/>
        <v>0.1925</v>
      </c>
      <c r="L39" s="60">
        <f t="shared" si="1"/>
        <v>0</v>
      </c>
      <c r="M39" s="60">
        <f t="shared" si="1"/>
        <v>0.01</v>
      </c>
      <c r="N39" s="60">
        <f t="shared" si="1"/>
        <v>0</v>
      </c>
      <c r="O39" s="60">
        <f t="shared" si="1"/>
        <v>2.6699999999999998E-2</v>
      </c>
      <c r="P39" s="60">
        <f t="shared" si="1"/>
        <v>0</v>
      </c>
      <c r="Q39" s="60">
        <f t="shared" si="1"/>
        <v>0</v>
      </c>
      <c r="R39" s="60">
        <f t="shared" si="1"/>
        <v>0</v>
      </c>
      <c r="S39" s="60">
        <f t="shared" si="1"/>
        <v>1.9E-2</v>
      </c>
      <c r="T39" s="60">
        <f t="shared" si="1"/>
        <v>1.2E-2</v>
      </c>
      <c r="U39" s="60">
        <f t="shared" si="1"/>
        <v>0</v>
      </c>
      <c r="V39" s="60">
        <f t="shared" si="1"/>
        <v>0</v>
      </c>
      <c r="W39" s="60">
        <f t="shared" si="1"/>
        <v>0</v>
      </c>
      <c r="X39" s="60">
        <f t="shared" si="1"/>
        <v>1.6E-2</v>
      </c>
      <c r="Y39" s="60">
        <f t="shared" si="1"/>
        <v>4.7700000000000006E-2</v>
      </c>
      <c r="Z39" s="60">
        <f t="shared" si="1"/>
        <v>0</v>
      </c>
      <c r="AA39" s="60">
        <f t="shared" si="1"/>
        <v>0</v>
      </c>
      <c r="AB39" s="60">
        <f t="shared" si="1"/>
        <v>0</v>
      </c>
      <c r="AC39" s="60">
        <f t="shared" si="1"/>
        <v>0</v>
      </c>
      <c r="AD39" s="60">
        <f t="shared" si="1"/>
        <v>0</v>
      </c>
      <c r="AE39" s="60">
        <f t="shared" si="1"/>
        <v>0</v>
      </c>
      <c r="AF39" s="60">
        <f t="shared" si="1"/>
        <v>5.8000000000000003E-2</v>
      </c>
      <c r="AG39" s="60">
        <f t="shared" si="1"/>
        <v>0.05</v>
      </c>
      <c r="AH39" s="60">
        <f t="shared" si="1"/>
        <v>0.03</v>
      </c>
      <c r="AI39" s="60">
        <f t="shared" si="1"/>
        <v>5.9999999999999995E-4</v>
      </c>
      <c r="AJ39" s="60">
        <f t="shared" si="1"/>
        <v>4.0000000000000001E-3</v>
      </c>
      <c r="AK39" s="60">
        <f t="shared" si="1"/>
        <v>2E-3</v>
      </c>
      <c r="AL39" s="60">
        <f t="shared" si="1"/>
        <v>0</v>
      </c>
      <c r="AM39" s="60">
        <f t="shared" si="1"/>
        <v>0</v>
      </c>
      <c r="AN39" s="60">
        <f t="shared" si="1"/>
        <v>2.5000000000000001E-2</v>
      </c>
      <c r="AO39" s="60">
        <f t="shared" si="1"/>
        <v>0</v>
      </c>
      <c r="AP39" s="60">
        <f t="shared" si="1"/>
        <v>0.1</v>
      </c>
      <c r="AQ39" s="60">
        <f t="shared" si="1"/>
        <v>0</v>
      </c>
      <c r="AR39" s="60">
        <f t="shared" si="1"/>
        <v>0.02</v>
      </c>
      <c r="AS39" s="60">
        <f t="shared" si="1"/>
        <v>0</v>
      </c>
      <c r="AT39" s="60">
        <f t="shared" si="1"/>
        <v>0.02</v>
      </c>
      <c r="AU39" s="60">
        <f t="shared" si="1"/>
        <v>0</v>
      </c>
      <c r="AV39" s="60">
        <f t="shared" si="1"/>
        <v>3.0000000000000001E-3</v>
      </c>
      <c r="AW39" s="60">
        <f t="shared" si="1"/>
        <v>0.01</v>
      </c>
      <c r="AX39" s="60">
        <f t="shared" si="1"/>
        <v>0</v>
      </c>
      <c r="AY39" s="60">
        <f t="shared" si="1"/>
        <v>0</v>
      </c>
      <c r="AZ39" s="60">
        <f t="shared" si="1"/>
        <v>5.0000000000000002E-5</v>
      </c>
      <c r="BA39" s="60">
        <f t="shared" si="1"/>
        <v>0.58899999999999997</v>
      </c>
      <c r="BB39" s="60">
        <f t="shared" si="1"/>
        <v>0.02</v>
      </c>
      <c r="BC39" s="60">
        <f t="shared" si="1"/>
        <v>0</v>
      </c>
    </row>
    <row r="40" spans="1:55" ht="72" customHeight="1">
      <c r="A40" s="118" t="s">
        <v>14</v>
      </c>
      <c r="B40" s="119" cm="1">
        <f t="array" ref="B40:BC40">TRANSPOSE('список прод'!C4:C57)</f>
        <v>1874</v>
      </c>
      <c r="C40" s="119">
        <v>859</v>
      </c>
      <c r="D40" s="119">
        <v>1800</v>
      </c>
      <c r="E40" s="119">
        <v>324</v>
      </c>
      <c r="F40" s="119">
        <v>343</v>
      </c>
      <c r="G40" s="119">
        <v>600</v>
      </c>
      <c r="H40" s="119">
        <v>2100</v>
      </c>
      <c r="I40" s="119">
        <v>1916</v>
      </c>
      <c r="J40" s="119">
        <v>4.9400000000000004</v>
      </c>
      <c r="K40" s="119">
        <v>111</v>
      </c>
      <c r="L40" s="119">
        <v>180</v>
      </c>
      <c r="M40" s="119">
        <v>197</v>
      </c>
      <c r="N40" s="119">
        <v>145</v>
      </c>
      <c r="O40" s="119">
        <v>93</v>
      </c>
      <c r="P40" s="119">
        <v>700</v>
      </c>
      <c r="Q40" s="119">
        <v>700</v>
      </c>
      <c r="R40" s="119">
        <v>600</v>
      </c>
      <c r="S40" s="119">
        <v>3676</v>
      </c>
      <c r="T40" s="119">
        <v>670</v>
      </c>
      <c r="U40" s="119">
        <v>421</v>
      </c>
      <c r="V40" s="119">
        <v>421</v>
      </c>
      <c r="W40" s="119">
        <v>421</v>
      </c>
      <c r="X40" s="119">
        <v>292</v>
      </c>
      <c r="Y40" s="119">
        <v>425</v>
      </c>
      <c r="Z40" s="119">
        <v>302</v>
      </c>
      <c r="AA40" s="119">
        <v>532</v>
      </c>
      <c r="AB40" s="119">
        <v>220</v>
      </c>
      <c r="AC40" s="119">
        <v>351</v>
      </c>
      <c r="AD40" s="119">
        <v>351</v>
      </c>
      <c r="AE40" s="119">
        <v>351</v>
      </c>
      <c r="AF40" s="119">
        <v>363</v>
      </c>
      <c r="AG40" s="119">
        <v>158</v>
      </c>
      <c r="AH40" s="119">
        <v>158</v>
      </c>
      <c r="AI40" s="119">
        <v>3500</v>
      </c>
      <c r="AJ40" s="119">
        <v>2300</v>
      </c>
      <c r="AK40" s="119">
        <v>800</v>
      </c>
      <c r="AL40" s="119">
        <v>800</v>
      </c>
      <c r="AM40" s="119">
        <v>1300</v>
      </c>
      <c r="AN40" s="119">
        <v>800</v>
      </c>
      <c r="AO40" s="119">
        <v>1200</v>
      </c>
      <c r="AP40" s="119">
        <v>558</v>
      </c>
      <c r="AQ40" s="119">
        <v>800</v>
      </c>
      <c r="AR40" s="119">
        <v>800</v>
      </c>
      <c r="AS40" s="119">
        <v>4000</v>
      </c>
      <c r="AT40" s="119">
        <v>160</v>
      </c>
      <c r="AU40" s="119">
        <v>610</v>
      </c>
      <c r="AV40" s="119">
        <v>49</v>
      </c>
      <c r="AW40" s="119">
        <v>4519</v>
      </c>
      <c r="AX40" s="119">
        <v>5675</v>
      </c>
      <c r="AY40" s="119">
        <v>1300</v>
      </c>
      <c r="AZ40" s="119">
        <v>4000</v>
      </c>
      <c r="BA40" s="119">
        <v>0</v>
      </c>
      <c r="BB40" s="119">
        <v>1100</v>
      </c>
      <c r="BC40" s="119">
        <v>1000</v>
      </c>
    </row>
    <row r="41" spans="1:55" ht="110.1" customHeight="1">
      <c r="A41" s="63" t="s">
        <v>15</v>
      </c>
      <c r="B41" s="64">
        <f>B39*B40</f>
        <v>200.518</v>
      </c>
      <c r="C41" s="64">
        <f t="shared" ref="C41:BC41" si="2">C39*C40</f>
        <v>0</v>
      </c>
      <c r="D41" s="64">
        <f t="shared" si="2"/>
        <v>0</v>
      </c>
      <c r="E41" s="64">
        <f t="shared" si="2"/>
        <v>127.33200000000001</v>
      </c>
      <c r="F41" s="64">
        <f t="shared" si="2"/>
        <v>0</v>
      </c>
      <c r="G41" s="64">
        <f t="shared" si="2"/>
        <v>18</v>
      </c>
      <c r="H41" s="64">
        <f t="shared" si="2"/>
        <v>0</v>
      </c>
      <c r="I41" s="64">
        <f t="shared" si="2"/>
        <v>260.57600000000002</v>
      </c>
      <c r="J41" s="64">
        <f t="shared" si="2"/>
        <v>4.9400000000000008E-3</v>
      </c>
      <c r="K41" s="64">
        <f t="shared" si="2"/>
        <v>21.3675</v>
      </c>
      <c r="L41" s="64">
        <f t="shared" si="2"/>
        <v>0</v>
      </c>
      <c r="M41" s="64">
        <f t="shared" si="2"/>
        <v>1.97</v>
      </c>
      <c r="N41" s="64">
        <f t="shared" si="2"/>
        <v>0</v>
      </c>
      <c r="O41" s="64">
        <f t="shared" si="2"/>
        <v>2.4830999999999999</v>
      </c>
      <c r="P41" s="64">
        <f t="shared" si="2"/>
        <v>0</v>
      </c>
      <c r="Q41" s="64">
        <f t="shared" si="2"/>
        <v>0</v>
      </c>
      <c r="R41" s="64">
        <f t="shared" si="2"/>
        <v>0</v>
      </c>
      <c r="S41" s="64">
        <f t="shared" si="2"/>
        <v>69.843999999999994</v>
      </c>
      <c r="T41" s="64">
        <f t="shared" si="2"/>
        <v>8.0400000000000009</v>
      </c>
      <c r="U41" s="64">
        <f t="shared" si="2"/>
        <v>0</v>
      </c>
      <c r="V41" s="64">
        <f t="shared" si="2"/>
        <v>0</v>
      </c>
      <c r="W41" s="64">
        <f t="shared" si="2"/>
        <v>0</v>
      </c>
      <c r="X41" s="64">
        <f t="shared" si="2"/>
        <v>4.6719999999999997</v>
      </c>
      <c r="Y41" s="64">
        <f t="shared" si="2"/>
        <v>20.272500000000004</v>
      </c>
      <c r="Z41" s="64">
        <f t="shared" si="2"/>
        <v>0</v>
      </c>
      <c r="AA41" s="64">
        <f t="shared" si="2"/>
        <v>0</v>
      </c>
      <c r="AB41" s="64">
        <f t="shared" si="2"/>
        <v>0</v>
      </c>
      <c r="AC41" s="64">
        <f t="shared" si="2"/>
        <v>0</v>
      </c>
      <c r="AD41" s="64">
        <f t="shared" si="2"/>
        <v>0</v>
      </c>
      <c r="AE41" s="64">
        <f t="shared" si="2"/>
        <v>0</v>
      </c>
      <c r="AF41" s="64">
        <f t="shared" si="2"/>
        <v>21.054000000000002</v>
      </c>
      <c r="AG41" s="64">
        <f t="shared" si="2"/>
        <v>7.9</v>
      </c>
      <c r="AH41" s="64">
        <f t="shared" si="2"/>
        <v>4.74</v>
      </c>
      <c r="AI41" s="64">
        <f t="shared" si="2"/>
        <v>2.0999999999999996</v>
      </c>
      <c r="AJ41" s="64">
        <f t="shared" si="2"/>
        <v>9.2000000000000011</v>
      </c>
      <c r="AK41" s="64">
        <f t="shared" si="2"/>
        <v>1.6</v>
      </c>
      <c r="AL41" s="64">
        <f t="shared" si="2"/>
        <v>0</v>
      </c>
      <c r="AM41" s="64">
        <f t="shared" si="2"/>
        <v>0</v>
      </c>
      <c r="AN41" s="64">
        <f t="shared" si="2"/>
        <v>20</v>
      </c>
      <c r="AO41" s="64">
        <f t="shared" si="2"/>
        <v>0</v>
      </c>
      <c r="AP41" s="64">
        <f t="shared" si="2"/>
        <v>55.800000000000004</v>
      </c>
      <c r="AQ41" s="64">
        <f t="shared" si="2"/>
        <v>0</v>
      </c>
      <c r="AR41" s="64">
        <f t="shared" si="2"/>
        <v>16</v>
      </c>
      <c r="AS41" s="64">
        <f t="shared" si="2"/>
        <v>0</v>
      </c>
      <c r="AT41" s="64">
        <f t="shared" si="2"/>
        <v>3.2</v>
      </c>
      <c r="AU41" s="64">
        <f t="shared" si="2"/>
        <v>0</v>
      </c>
      <c r="AV41" s="64">
        <f t="shared" si="2"/>
        <v>0.14699999999999999</v>
      </c>
      <c r="AW41" s="64">
        <f t="shared" si="2"/>
        <v>45.19</v>
      </c>
      <c r="AX41" s="64">
        <f t="shared" si="2"/>
        <v>0</v>
      </c>
      <c r="AY41" s="64">
        <f t="shared" si="2"/>
        <v>0</v>
      </c>
      <c r="AZ41" s="64">
        <f t="shared" si="2"/>
        <v>0.2</v>
      </c>
      <c r="BA41" s="64">
        <f t="shared" si="2"/>
        <v>0</v>
      </c>
      <c r="BB41" s="64">
        <f t="shared" si="2"/>
        <v>22</v>
      </c>
      <c r="BC41" s="64">
        <f t="shared" si="2"/>
        <v>0</v>
      </c>
    </row>
    <row r="42" spans="1:55" s="9" customFormat="1" ht="110.1" customHeight="1">
      <c r="J42" s="10"/>
      <c r="U42" s="11"/>
      <c r="Y42" s="11"/>
      <c r="AB42" s="12"/>
      <c r="AC42" s="109"/>
      <c r="AD42" s="109"/>
      <c r="AE42" s="109"/>
      <c r="AF42" s="109"/>
      <c r="AG42" s="109"/>
      <c r="AH42" s="109"/>
      <c r="AQ42" s="11"/>
      <c r="AS42" s="11"/>
      <c r="AZ42" s="67">
        <f>SUM(B41:BA41)</f>
        <v>922.21104000000014</v>
      </c>
    </row>
    <row r="43" spans="1:55" s="9" customFormat="1" ht="18.75">
      <c r="A43" s="18" t="s">
        <v>85</v>
      </c>
      <c r="B43" s="32"/>
      <c r="C43" s="32"/>
      <c r="D43" s="32"/>
      <c r="J43" s="10"/>
      <c r="U43" s="11"/>
      <c r="Y43" s="11"/>
      <c r="AB43" s="12"/>
      <c r="AC43" s="109"/>
      <c r="AD43" s="109"/>
      <c r="AE43" s="109"/>
      <c r="AF43" s="109"/>
      <c r="AG43" s="109"/>
      <c r="AH43" s="109"/>
      <c r="AQ43" s="11"/>
      <c r="AS43" s="11"/>
    </row>
    <row r="44" spans="1:55" s="9" customFormat="1">
      <c r="B44" s="33"/>
      <c r="C44" s="33"/>
      <c r="D44" s="33"/>
      <c r="J44" s="10"/>
      <c r="U44" s="11"/>
      <c r="Y44" s="11"/>
      <c r="AB44" s="12"/>
      <c r="AC44" s="109"/>
      <c r="AD44" s="109"/>
      <c r="AE44" s="109"/>
      <c r="AF44" s="109"/>
      <c r="AG44" s="109"/>
      <c r="AH44" s="109"/>
      <c r="AQ44" s="11"/>
      <c r="AS44" s="11"/>
    </row>
    <row r="45" spans="1:55" s="9" customFormat="1" ht="110.1" customHeight="1">
      <c r="J45" s="10"/>
      <c r="U45" s="11"/>
      <c r="Y45" s="11"/>
      <c r="AB45" s="12"/>
      <c r="AC45" s="109"/>
      <c r="AD45" s="109"/>
      <c r="AE45" s="109"/>
      <c r="AF45" s="109"/>
      <c r="AG45" s="109"/>
      <c r="AH45" s="109"/>
      <c r="AQ45" s="11"/>
      <c r="AS45" s="11"/>
    </row>
    <row r="46" spans="1:55" s="9" customFormat="1">
      <c r="J46" s="10"/>
      <c r="U46" s="11"/>
      <c r="Y46" s="11"/>
      <c r="AB46" s="12"/>
      <c r="AC46" s="109"/>
      <c r="AD46" s="109"/>
      <c r="AE46" s="109"/>
      <c r="AF46" s="109"/>
      <c r="AG46" s="109"/>
      <c r="AH46" s="109"/>
      <c r="AQ46" s="11"/>
      <c r="AS46" s="11"/>
    </row>
  </sheetData>
  <sheetProtection algorithmName="SHA-512" hashValue="KTPR9VQbWJqnGq0POTMYVTCzu3NfmGAQr5SLCwPpPkgnNjDf3Bf72ZfvH6aFxBvonS58QcVdP8PTzWY27zk7Gw==" saltValue="d/iXBYIN/eaow9jp7X+U7A==" spinCount="100000" sheet="1" objects="1" scenarios="1" formatRows="0"/>
  <mergeCells count="8">
    <mergeCell ref="AW6:BC6"/>
    <mergeCell ref="A7:BC7"/>
    <mergeCell ref="K8:N8"/>
    <mergeCell ref="C9:E9"/>
    <mergeCell ref="A3:D3"/>
    <mergeCell ref="A1:B1"/>
    <mergeCell ref="A2:B2"/>
    <mergeCell ref="A5:B5"/>
  </mergeCells>
  <pageMargins left="0.25" right="0.25" top="0.75" bottom="0.75" header="0.3" footer="0.3"/>
  <pageSetup paperSize="9" scale="42" fitToWidth="0" orientation="landscape" verticalDpi="1200" r:id="rId1"/>
  <ignoredErrors>
    <ignoredError sqref="B41" evalError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G31"/>
  <sheetViews>
    <sheetView showZeros="0" view="pageBreakPreview" zoomScale="10" zoomScaleNormal="50" zoomScaleSheetLayoutView="10" workbookViewId="0">
      <selection activeCell="BV59" sqref="BV59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65">
      <c r="A5" s="145"/>
      <c r="B5" s="89" t="str">
        <f>'2-4'!A13</f>
        <v>Сүтке піскен сұлы ботқасы</v>
      </c>
      <c r="C5" s="77" t="s">
        <v>161</v>
      </c>
      <c r="D5" s="148"/>
      <c r="E5" s="148"/>
      <c r="F5" s="151"/>
      <c r="G5" s="148"/>
    </row>
    <row r="6" spans="1:7" ht="99">
      <c r="A6" s="145"/>
      <c r="B6" s="89" t="str">
        <f>'2-4'!A14</f>
        <v>Сүтпен какао</v>
      </c>
      <c r="C6" s="121" t="s">
        <v>142</v>
      </c>
      <c r="D6" s="148"/>
      <c r="E6" s="148"/>
      <c r="F6" s="151"/>
      <c r="G6" s="148"/>
    </row>
    <row r="7" spans="1:7" ht="198">
      <c r="A7" s="145"/>
      <c r="B7" s="89" t="str">
        <f>'2-4'!A15</f>
        <v>Нан мен сары май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'2-4'!A16</f>
        <v>0</v>
      </c>
      <c r="C8" s="98"/>
      <c r="D8" s="148"/>
      <c r="E8" s="148"/>
      <c r="F8" s="151"/>
      <c r="G8" s="148"/>
    </row>
    <row r="9" spans="1:7">
      <c r="A9" s="146"/>
      <c r="B9" s="89">
        <f>'2-4'!A17</f>
        <v>0</v>
      </c>
      <c r="C9" s="98"/>
      <c r="D9" s="149"/>
      <c r="E9" s="149"/>
      <c r="F9" s="152"/>
      <c r="G9" s="149"/>
    </row>
    <row r="10" spans="1:7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ht="66">
      <c r="A11" s="145"/>
      <c r="B11" s="89" t="str">
        <f>'2-4'!A19</f>
        <v>Жемістер  (алма)</v>
      </c>
      <c r="C11" s="121" t="s">
        <v>137</v>
      </c>
      <c r="D11" s="148"/>
      <c r="E11" s="148"/>
      <c r="F11" s="151"/>
      <c r="G11" s="148"/>
    </row>
    <row r="12" spans="1:7">
      <c r="A12" s="145"/>
      <c r="B12" s="89">
        <f>'2-4'!A20</f>
        <v>0</v>
      </c>
      <c r="C12" s="98"/>
      <c r="D12" s="148"/>
      <c r="E12" s="148"/>
      <c r="F12" s="151"/>
      <c r="G12" s="148"/>
    </row>
    <row r="13" spans="1:7">
      <c r="A13" s="146"/>
      <c r="B13" s="89">
        <f>'2-4'!A21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231">
      <c r="A15" s="166"/>
      <c r="B15" s="89" t="str">
        <f>'2-4'!A23</f>
        <v>Қызылша көжесі</v>
      </c>
      <c r="C15" s="77" t="s">
        <v>191</v>
      </c>
      <c r="D15" s="167"/>
      <c r="E15" s="167"/>
      <c r="F15" s="168"/>
      <c r="G15" s="167"/>
    </row>
    <row r="16" spans="1:7" ht="396">
      <c r="A16" s="166"/>
      <c r="B16" s="89" t="str">
        <f>'2-4'!A24</f>
        <v>Балықтан котлет, гарнир күріш</v>
      </c>
      <c r="C16" s="77" t="s">
        <v>192</v>
      </c>
      <c r="D16" s="167"/>
      <c r="E16" s="167"/>
      <c r="F16" s="168"/>
      <c r="G16" s="167"/>
    </row>
    <row r="17" spans="1:7" ht="330">
      <c r="A17" s="166"/>
      <c r="B17" s="89" t="str">
        <f>'2-4'!A25</f>
        <v>Капуста мен сәбіз  салаты</v>
      </c>
      <c r="C17" s="77" t="s">
        <v>176</v>
      </c>
      <c r="D17" s="167"/>
      <c r="E17" s="167"/>
      <c r="F17" s="168"/>
      <c r="G17" s="167"/>
    </row>
    <row r="18" spans="1:7" ht="231">
      <c r="A18" s="166"/>
      <c r="B18" s="89" t="str">
        <f>'2-4'!A26</f>
        <v>Нан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89" t="str">
        <f>'2-4'!A27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84">
        <f>'2-4'!A28</f>
        <v>0</v>
      </c>
      <c r="C20" s="98"/>
      <c r="D20" s="167"/>
      <c r="E20" s="167"/>
      <c r="F20" s="168"/>
      <c r="G20" s="167"/>
    </row>
    <row r="21" spans="1:7">
      <c r="A21" s="144"/>
      <c r="B21" s="153" t="s">
        <v>10</v>
      </c>
      <c r="C21" s="154"/>
      <c r="D21" s="147"/>
      <c r="E21" s="147"/>
      <c r="F21" s="150"/>
      <c r="G21" s="147"/>
    </row>
    <row r="22" spans="1:7">
      <c r="A22" s="145"/>
      <c r="B22" s="89" t="str">
        <f>'2-4'!A30</f>
        <v>Печенье</v>
      </c>
      <c r="C22" s="105" t="s">
        <v>168</v>
      </c>
      <c r="D22" s="148"/>
      <c r="E22" s="148"/>
      <c r="F22" s="151"/>
      <c r="G22" s="148"/>
    </row>
    <row r="23" spans="1:7" ht="165">
      <c r="A23" s="145"/>
      <c r="B23" s="89" t="str">
        <f>'2-4'!A31</f>
        <v>Айран</v>
      </c>
      <c r="C23" s="77" t="s">
        <v>177</v>
      </c>
      <c r="D23" s="148"/>
      <c r="E23" s="148"/>
      <c r="F23" s="151"/>
      <c r="G23" s="148"/>
    </row>
    <row r="24" spans="1:7">
      <c r="A24" s="146"/>
      <c r="B24" s="89">
        <f>'2-4'!A32</f>
        <v>0</v>
      </c>
      <c r="C24" s="98"/>
      <c r="D24" s="149"/>
      <c r="E24" s="149"/>
      <c r="F24" s="152"/>
      <c r="G24" s="149"/>
    </row>
    <row r="25" spans="1:7">
      <c r="A25" s="144"/>
      <c r="B25" s="164" t="s">
        <v>11</v>
      </c>
      <c r="C25" s="165"/>
      <c r="D25" s="155"/>
      <c r="E25" s="155"/>
      <c r="F25" s="158"/>
      <c r="G25" s="155"/>
    </row>
    <row r="26" spans="1:7" ht="198">
      <c r="A26" s="145"/>
      <c r="B26" s="89" t="str">
        <f>'2-4'!A34</f>
        <v>Көкөністермен пісірілген  макарон</v>
      </c>
      <c r="C26" s="77" t="s">
        <v>195</v>
      </c>
      <c r="D26" s="156"/>
      <c r="E26" s="156"/>
      <c r="F26" s="159"/>
      <c r="G26" s="156"/>
    </row>
    <row r="27" spans="1:7" ht="198">
      <c r="A27" s="145"/>
      <c r="B27" s="89" t="str">
        <f>'2-4'!A35</f>
        <v>Тәтті шәй</v>
      </c>
      <c r="C27" s="79" t="s">
        <v>151</v>
      </c>
      <c r="D27" s="156"/>
      <c r="E27" s="156"/>
      <c r="F27" s="159"/>
      <c r="G27" s="156"/>
    </row>
    <row r="28" spans="1:7" ht="231">
      <c r="A28" s="145"/>
      <c r="B28" s="89" t="str">
        <f>'2-4'!A36</f>
        <v>Нан</v>
      </c>
      <c r="C28" s="77" t="s">
        <v>147</v>
      </c>
      <c r="D28" s="156"/>
      <c r="E28" s="156"/>
      <c r="F28" s="159"/>
      <c r="G28" s="156"/>
    </row>
    <row r="29" spans="1:7">
      <c r="A29" s="146"/>
      <c r="B29" s="88">
        <f>'2-4'!A37</f>
        <v>0</v>
      </c>
      <c r="C29" s="87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eG9Yse0Ae8ERy3IcV/SwVPifnO0wSXTo/dTYboptB2NJO0im3WIR/1VR800v/7x9jE0K3dbzHAZNvasYsRTKPg==" saltValue="hjFJ0I87qb+bmgWJMe+F/g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orientation="portrait" verticalDpi="12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G31"/>
  <sheetViews>
    <sheetView showZeros="0" view="pageBreakPreview" zoomScale="10" zoomScaleNormal="50" zoomScaleSheetLayoutView="10" workbookViewId="0">
      <selection activeCell="BH52" sqref="BH52"/>
    </sheetView>
  </sheetViews>
  <sheetFormatPr defaultColWidth="9.140625" defaultRowHeight="33"/>
  <cols>
    <col min="1" max="1" width="25.7109375" style="71" customWidth="1"/>
    <col min="2" max="2" width="45.7109375" style="72" customWidth="1"/>
    <col min="3" max="3" width="175.7109375" style="71" customWidth="1"/>
    <col min="4" max="4" width="25.7109375" style="71" customWidth="1"/>
    <col min="5" max="6" width="50.7109375" style="71" customWidth="1"/>
    <col min="7" max="7" width="21.7109375" style="71" customWidth="1"/>
    <col min="8" max="16384" width="9.140625" style="71"/>
  </cols>
  <sheetData>
    <row r="1" spans="1:7" ht="45.75" customHeight="1">
      <c r="B1" s="85" t="s">
        <v>16</v>
      </c>
    </row>
    <row r="3" spans="1:7" s="75" customFormat="1" ht="93" customHeight="1">
      <c r="A3" s="86" t="s">
        <v>17</v>
      </c>
      <c r="B3" s="86" t="s">
        <v>18</v>
      </c>
      <c r="C3" s="86" t="s">
        <v>19</v>
      </c>
      <c r="D3" s="86" t="s">
        <v>20</v>
      </c>
      <c r="E3" s="86" t="s">
        <v>21</v>
      </c>
      <c r="F3" s="86" t="s">
        <v>22</v>
      </c>
      <c r="G3" s="86" t="s">
        <v>23</v>
      </c>
    </row>
    <row r="4" spans="1:7">
      <c r="A4" s="144"/>
      <c r="B4" s="169" t="s">
        <v>8</v>
      </c>
      <c r="C4" s="170"/>
      <c r="D4" s="147"/>
      <c r="E4" s="147"/>
      <c r="F4" s="150"/>
      <c r="G4" s="147"/>
    </row>
    <row r="5" spans="1:7" ht="198">
      <c r="A5" s="145"/>
      <c r="B5" s="89" t="str">
        <f>'2-5'!A13</f>
        <v>Омлет</v>
      </c>
      <c r="C5" s="77" t="s">
        <v>180</v>
      </c>
      <c r="D5" s="148"/>
      <c r="E5" s="148"/>
      <c r="F5" s="151"/>
      <c r="G5" s="148"/>
    </row>
    <row r="6" spans="1:7" ht="99">
      <c r="A6" s="145"/>
      <c r="B6" s="89" t="str">
        <f>'2-5'!A14</f>
        <v>Сүтпен шәй</v>
      </c>
      <c r="C6" s="77" t="s">
        <v>153</v>
      </c>
      <c r="D6" s="148"/>
      <c r="E6" s="148"/>
      <c r="F6" s="151"/>
      <c r="G6" s="148"/>
    </row>
    <row r="7" spans="1:7" ht="198">
      <c r="A7" s="145"/>
      <c r="B7" s="89" t="str">
        <f>'2-5'!A15</f>
        <v>Нан мен май, ірімшік</v>
      </c>
      <c r="C7" s="121" t="s">
        <v>143</v>
      </c>
      <c r="D7" s="148"/>
      <c r="E7" s="148"/>
      <c r="F7" s="151"/>
      <c r="G7" s="148"/>
    </row>
    <row r="8" spans="1:7">
      <c r="A8" s="145"/>
      <c r="B8" s="89">
        <f>'2-5'!A16</f>
        <v>0</v>
      </c>
      <c r="C8" s="98"/>
      <c r="D8" s="148"/>
      <c r="E8" s="148"/>
      <c r="F8" s="151"/>
      <c r="G8" s="148"/>
    </row>
    <row r="9" spans="1:7">
      <c r="A9" s="146"/>
      <c r="B9" s="89">
        <f>'2-5'!A17</f>
        <v>0</v>
      </c>
      <c r="C9" s="98"/>
      <c r="D9" s="149"/>
      <c r="E9" s="149"/>
      <c r="F9" s="152"/>
      <c r="G9" s="149"/>
    </row>
    <row r="10" spans="1:7">
      <c r="A10" s="144"/>
      <c r="B10" s="164" t="str">
        <f>'1-1'!A18</f>
        <v>ТҮСКІ  ШАЙ</v>
      </c>
      <c r="C10" s="165"/>
      <c r="D10" s="147"/>
      <c r="E10" s="147"/>
      <c r="F10" s="150"/>
      <c r="G10" s="147"/>
    </row>
    <row r="11" spans="1:7" ht="66">
      <c r="A11" s="145"/>
      <c r="B11" s="89" t="str">
        <f>'2-5'!A19</f>
        <v>Жемістер  (алма)</v>
      </c>
      <c r="C11" s="121" t="s">
        <v>137</v>
      </c>
      <c r="D11" s="148"/>
      <c r="E11" s="148"/>
      <c r="F11" s="151"/>
      <c r="G11" s="148"/>
    </row>
    <row r="12" spans="1:7">
      <c r="A12" s="145"/>
      <c r="B12" s="89">
        <f>'2-5'!A20</f>
        <v>0</v>
      </c>
      <c r="C12" s="98"/>
      <c r="D12" s="148"/>
      <c r="E12" s="148"/>
      <c r="F12" s="151"/>
      <c r="G12" s="148"/>
    </row>
    <row r="13" spans="1:7">
      <c r="A13" s="146"/>
      <c r="B13" s="89">
        <f>'2-5'!A21</f>
        <v>0</v>
      </c>
      <c r="C13" s="98"/>
      <c r="D13" s="149"/>
      <c r="E13" s="149"/>
      <c r="F13" s="152"/>
      <c r="G13" s="149"/>
    </row>
    <row r="14" spans="1:7">
      <c r="A14" s="166"/>
      <c r="B14" s="153" t="s">
        <v>9</v>
      </c>
      <c r="C14" s="154"/>
      <c r="D14" s="167"/>
      <c r="E14" s="167"/>
      <c r="F14" s="168"/>
      <c r="G14" s="167"/>
    </row>
    <row r="15" spans="1:7" ht="264">
      <c r="A15" s="166"/>
      <c r="B15" s="89" t="str">
        <f>'2-5'!A23</f>
        <v>Шаруа көжесі</v>
      </c>
      <c r="C15" s="77" t="s">
        <v>196</v>
      </c>
      <c r="D15" s="167"/>
      <c r="E15" s="167"/>
      <c r="F15" s="168"/>
      <c r="G15" s="167"/>
    </row>
    <row r="16" spans="1:7" ht="409.5">
      <c r="A16" s="166"/>
      <c r="B16" s="89" t="str">
        <f>'2-5'!A24</f>
        <v>Котлет  салынған  картоп  пюресі</v>
      </c>
      <c r="C16" s="77" t="s">
        <v>183</v>
      </c>
      <c r="D16" s="167"/>
      <c r="E16" s="167"/>
      <c r="F16" s="168"/>
      <c r="G16" s="167"/>
    </row>
    <row r="17" spans="1:7" ht="231">
      <c r="A17" s="166"/>
      <c r="B17" s="89" t="str">
        <f>'2-5'!A25</f>
        <v>Көкөніс  винегреті  салаты</v>
      </c>
      <c r="C17" s="77" t="s">
        <v>184</v>
      </c>
      <c r="D17" s="167"/>
      <c r="E17" s="167"/>
      <c r="F17" s="168"/>
      <c r="G17" s="167"/>
    </row>
    <row r="18" spans="1:7" ht="231">
      <c r="A18" s="166"/>
      <c r="B18" s="89" t="str">
        <f>'2-5'!A26</f>
        <v>Нан</v>
      </c>
      <c r="C18" s="77" t="s">
        <v>147</v>
      </c>
      <c r="D18" s="167"/>
      <c r="E18" s="167"/>
      <c r="F18" s="168"/>
      <c r="G18" s="167"/>
    </row>
    <row r="19" spans="1:7" ht="231">
      <c r="A19" s="166"/>
      <c r="B19" s="89" t="str">
        <f>'2-5'!A27</f>
        <v>Кептірілген  жемістерден  компот  сусыны + Витамин С</v>
      </c>
      <c r="C19" s="77" t="s">
        <v>148</v>
      </c>
      <c r="D19" s="167"/>
      <c r="E19" s="167"/>
      <c r="F19" s="168"/>
      <c r="G19" s="167"/>
    </row>
    <row r="20" spans="1:7">
      <c r="A20" s="166"/>
      <c r="B20" s="84">
        <f>'2-5'!A28</f>
        <v>0</v>
      </c>
      <c r="C20" s="98"/>
      <c r="D20" s="167"/>
      <c r="E20" s="167"/>
      <c r="F20" s="168"/>
      <c r="G20" s="167"/>
    </row>
    <row r="21" spans="1:7">
      <c r="A21" s="144"/>
      <c r="B21" s="153" t="s">
        <v>10</v>
      </c>
      <c r="C21" s="154"/>
      <c r="D21" s="147"/>
      <c r="E21" s="147"/>
      <c r="F21" s="150"/>
      <c r="G21" s="147"/>
    </row>
    <row r="22" spans="1:7" ht="198">
      <c r="A22" s="145"/>
      <c r="B22" s="89" t="str">
        <f>'2-5'!A30</f>
        <v>Кисель</v>
      </c>
      <c r="C22" s="77" t="s">
        <v>149</v>
      </c>
      <c r="D22" s="148"/>
      <c r="E22" s="148"/>
      <c r="F22" s="151"/>
      <c r="G22" s="148"/>
    </row>
    <row r="23" spans="1:7">
      <c r="A23" s="145"/>
      <c r="B23" s="89" t="str">
        <f>'2-5'!A31</f>
        <v>Вафли</v>
      </c>
      <c r="C23" s="77" t="s">
        <v>140</v>
      </c>
      <c r="D23" s="148"/>
      <c r="E23" s="148"/>
      <c r="F23" s="151"/>
      <c r="G23" s="148"/>
    </row>
    <row r="24" spans="1:7">
      <c r="A24" s="146"/>
      <c r="B24" s="89">
        <f>'2-5'!A32</f>
        <v>0</v>
      </c>
      <c r="C24" s="98"/>
      <c r="D24" s="149"/>
      <c r="E24" s="149"/>
      <c r="F24" s="152"/>
      <c r="G24" s="149"/>
    </row>
    <row r="25" spans="1:7">
      <c r="A25" s="144"/>
      <c r="B25" s="164" t="s">
        <v>11</v>
      </c>
      <c r="C25" s="165"/>
      <c r="D25" s="155"/>
      <c r="E25" s="155"/>
      <c r="F25" s="158"/>
      <c r="G25" s="155"/>
    </row>
    <row r="26" spans="1:7" ht="231">
      <c r="A26" s="145"/>
      <c r="B26" s="89" t="str">
        <f>'2-5'!A34</f>
        <v>Достық ботқасы</v>
      </c>
      <c r="C26" s="77" t="s">
        <v>186</v>
      </c>
      <c r="D26" s="156"/>
      <c r="E26" s="156"/>
      <c r="F26" s="159"/>
      <c r="G26" s="156"/>
    </row>
    <row r="27" spans="1:7" ht="198">
      <c r="A27" s="145"/>
      <c r="B27" s="89" t="str">
        <f>'2-5'!A35</f>
        <v>Тәтті шәй</v>
      </c>
      <c r="C27" s="79" t="s">
        <v>151</v>
      </c>
      <c r="D27" s="156"/>
      <c r="E27" s="156"/>
      <c r="F27" s="159"/>
      <c r="G27" s="156"/>
    </row>
    <row r="28" spans="1:7" ht="231">
      <c r="A28" s="145"/>
      <c r="B28" s="89" t="str">
        <f>'2-5'!A36</f>
        <v>Нан</v>
      </c>
      <c r="C28" s="77" t="s">
        <v>147</v>
      </c>
      <c r="D28" s="156"/>
      <c r="E28" s="156"/>
      <c r="F28" s="159"/>
      <c r="G28" s="156"/>
    </row>
    <row r="29" spans="1:7">
      <c r="A29" s="146"/>
      <c r="B29" s="90">
        <f>'2-5'!A37</f>
        <v>0</v>
      </c>
      <c r="C29" s="99"/>
      <c r="D29" s="157"/>
      <c r="E29" s="157"/>
      <c r="F29" s="160"/>
      <c r="G29" s="157"/>
    </row>
    <row r="31" spans="1:7">
      <c r="B31" s="72" t="s">
        <v>85</v>
      </c>
      <c r="C31" s="82"/>
      <c r="D31" s="83"/>
      <c r="E31" s="82"/>
    </row>
  </sheetData>
  <sheetProtection algorithmName="SHA-512" hashValue="pSHlgcZv0Iqi8bx0VF4begXKDnJw1Vl8Ry17tnSQg9lJ5YS4K98tJamFaRxYMR2W0XgZC8jXeRJpq136vDZBoA==" saltValue="fDWCIR6MuRpIUFEtn1lj7w==" spinCount="100000" sheet="1" objects="1" scenarios="1"/>
  <mergeCells count="30">
    <mergeCell ref="A14:A20"/>
    <mergeCell ref="D14:D20"/>
    <mergeCell ref="E14:E20"/>
    <mergeCell ref="F14:F20"/>
    <mergeCell ref="G14:G20"/>
    <mergeCell ref="B14:C14"/>
    <mergeCell ref="A4:A9"/>
    <mergeCell ref="D4:D9"/>
    <mergeCell ref="E4:E9"/>
    <mergeCell ref="F4:F9"/>
    <mergeCell ref="G4:G9"/>
    <mergeCell ref="B4:C4"/>
    <mergeCell ref="A25:A29"/>
    <mergeCell ref="D25:D29"/>
    <mergeCell ref="E25:E29"/>
    <mergeCell ref="F25:F29"/>
    <mergeCell ref="G25:G29"/>
    <mergeCell ref="B25:C25"/>
    <mergeCell ref="A21:A24"/>
    <mergeCell ref="D21:D24"/>
    <mergeCell ref="E21:E24"/>
    <mergeCell ref="F21:F24"/>
    <mergeCell ref="G21:G24"/>
    <mergeCell ref="B21:C21"/>
    <mergeCell ref="A10:A13"/>
    <mergeCell ref="D10:D13"/>
    <mergeCell ref="E10:E13"/>
    <mergeCell ref="F10:F13"/>
    <mergeCell ref="G10:G13"/>
    <mergeCell ref="B10:C10"/>
  </mergeCells>
  <pageMargins left="0.7" right="0.7" top="0.75" bottom="0.75" header="0.3" footer="0.3"/>
  <pageSetup paperSize="9" scale="22" fitToHeight="0" orientation="portrait" verticalDpi="12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P65"/>
  <sheetViews>
    <sheetView showZeros="0" tabSelected="1" zoomScale="70" zoomScaleNormal="70" workbookViewId="0">
      <pane xSplit="2" ySplit="8" topLeftCell="C18" activePane="bottomRight" state="frozen"/>
      <selection pane="topRight" activeCell="C1" sqref="C1"/>
      <selection pane="bottomLeft" activeCell="A9" sqref="A9"/>
      <selection pane="bottomRight" activeCell="T36" sqref="T36"/>
    </sheetView>
  </sheetViews>
  <sheetFormatPr defaultColWidth="9.140625" defaultRowHeight="15"/>
  <cols>
    <col min="1" max="1" width="5.7109375" style="36" customWidth="1"/>
    <col min="2" max="2" width="32.5703125" style="124" customWidth="1"/>
    <col min="3" max="3" width="12.140625" style="36" customWidth="1"/>
    <col min="4" max="13" width="7.7109375" style="124" customWidth="1"/>
    <col min="14" max="14" width="13" style="124" customWidth="1"/>
    <col min="15" max="15" width="12.28515625" style="124" customWidth="1"/>
    <col min="16" max="16384" width="9.140625" style="124"/>
  </cols>
  <sheetData>
    <row r="1" spans="1:16" ht="20.25">
      <c r="A1" s="173" t="s">
        <v>87</v>
      </c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</row>
    <row r="4" spans="1:16" ht="15.75">
      <c r="A4" s="175" t="s">
        <v>88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</row>
    <row r="6" spans="1:16" ht="80.25" customHeight="1">
      <c r="A6" s="136" t="s">
        <v>25</v>
      </c>
      <c r="B6" s="136" t="s">
        <v>26</v>
      </c>
      <c r="C6" s="136" t="s">
        <v>27</v>
      </c>
      <c r="D6" s="136" t="s">
        <v>28</v>
      </c>
      <c r="E6" s="136"/>
      <c r="F6" s="136"/>
      <c r="G6" s="136"/>
      <c r="H6" s="136"/>
      <c r="I6" s="136"/>
      <c r="J6" s="136"/>
      <c r="K6" s="136"/>
      <c r="L6" s="136"/>
      <c r="M6" s="136"/>
      <c r="N6" s="136" t="s">
        <v>29</v>
      </c>
      <c r="O6" s="136" t="s">
        <v>30</v>
      </c>
      <c r="P6" s="136" t="s">
        <v>31</v>
      </c>
    </row>
    <row r="7" spans="1:16">
      <c r="A7" s="136"/>
      <c r="B7" s="136"/>
      <c r="C7" s="136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36"/>
      <c r="O7" s="136"/>
      <c r="P7" s="136"/>
    </row>
    <row r="8" spans="1:16">
      <c r="A8" s="107">
        <v>1</v>
      </c>
      <c r="B8" s="107">
        <v>2</v>
      </c>
      <c r="C8" s="107">
        <v>3</v>
      </c>
      <c r="D8" s="107">
        <v>4</v>
      </c>
      <c r="E8" s="107">
        <v>5</v>
      </c>
      <c r="F8" s="107">
        <v>6</v>
      </c>
      <c r="G8" s="107">
        <v>7</v>
      </c>
      <c r="H8" s="107">
        <v>8</v>
      </c>
      <c r="I8" s="107">
        <v>9</v>
      </c>
      <c r="J8" s="107">
        <v>10</v>
      </c>
      <c r="K8" s="107">
        <v>11</v>
      </c>
      <c r="L8" s="107">
        <v>12</v>
      </c>
      <c r="M8" s="107">
        <v>13</v>
      </c>
      <c r="N8" s="34">
        <v>14</v>
      </c>
      <c r="O8" s="34">
        <v>15</v>
      </c>
      <c r="P8" s="126">
        <v>16</v>
      </c>
    </row>
    <row r="9" spans="1:16">
      <c r="A9" s="34">
        <v>1</v>
      </c>
      <c r="B9" s="4" t="str">
        <f>'список прод'!B4</f>
        <v>сиыр  еті</v>
      </c>
      <c r="C9" s="34">
        <v>80</v>
      </c>
      <c r="D9" s="2" cm="1">
        <f t="array" ref="D9:D62">TRANSPOSE('1-1'!B38:BC38)</f>
        <v>107</v>
      </c>
      <c r="E9" s="2" cm="1">
        <f t="array" ref="E9:E61">TRANSPOSE('1-2'!B38:BB38)</f>
        <v>80</v>
      </c>
      <c r="F9" s="2" cm="1">
        <f t="array" ref="F9:F60">TRANSPOSE('1-3'!B38:BA38)</f>
        <v>116</v>
      </c>
      <c r="G9" s="5" cm="1">
        <f t="array" ref="G9:G60">TRANSPOSE('1-4'!B38:BA38)</f>
        <v>80</v>
      </c>
      <c r="H9" s="2" cm="1">
        <f t="array" ref="H9:H60">TRANSPOSE('1-5'!B38:BA38)</f>
        <v>81</v>
      </c>
      <c r="I9" s="2" cm="1">
        <f t="array" ref="I9:I60">TRANSPOSE('2-1'!B38:BA38)</f>
        <v>55</v>
      </c>
      <c r="J9" s="2" cm="1">
        <f t="array" ref="J9:J60">TRANSPOSE('2-2'!B38:BA38)</f>
        <v>116</v>
      </c>
      <c r="K9" s="2" cm="1">
        <f t="array" ref="K9:K60">TRANSPOSE('2-3'!B38:BA38)</f>
        <v>117</v>
      </c>
      <c r="L9" s="2" cm="1">
        <f t="array" ref="L9:L60">TRANSPOSE('2-4'!B38:BA38)</f>
        <v>100</v>
      </c>
      <c r="M9" s="2" cm="1">
        <f t="array" ref="M9:M60">TRANSPOSE('2-5'!B38:BA38)</f>
        <v>71</v>
      </c>
      <c r="N9" s="2">
        <f>D9+E9+F9+G9+H9+I9+J9+K9+L9+M9</f>
        <v>923</v>
      </c>
      <c r="O9" s="2">
        <f>(D9+E9+F9+G9+H9+I9+J9+K9+L9+M9)/10</f>
        <v>92.3</v>
      </c>
      <c r="P9" s="3">
        <f>O9-C9</f>
        <v>12.299999999999997</v>
      </c>
    </row>
    <row r="10" spans="1:16">
      <c r="A10" s="35">
        <v>2</v>
      </c>
      <c r="B10" s="4" t="str">
        <f>'список прод'!B5</f>
        <v>тауық  еті</v>
      </c>
      <c r="C10" s="35">
        <v>20</v>
      </c>
      <c r="D10" s="6">
        <v>0</v>
      </c>
      <c r="E10" s="6">
        <v>142.80000000000001</v>
      </c>
      <c r="F10" s="6">
        <v>20</v>
      </c>
      <c r="G10" s="6">
        <v>0</v>
      </c>
      <c r="H10" s="6">
        <v>0</v>
      </c>
      <c r="I10" s="6">
        <v>20</v>
      </c>
      <c r="J10" s="6">
        <v>20</v>
      </c>
      <c r="K10" s="6">
        <v>0</v>
      </c>
      <c r="L10" s="6">
        <v>0</v>
      </c>
      <c r="M10" s="6">
        <v>20</v>
      </c>
      <c r="N10" s="2">
        <f t="shared" ref="N10:N57" si="0">D10+E10+F10+G10+H10+I10+J10+K10+L10+M10</f>
        <v>222.8</v>
      </c>
      <c r="O10" s="2">
        <f t="shared" ref="O10:O57" si="1">N10/10</f>
        <v>22.28</v>
      </c>
      <c r="P10" s="3">
        <f t="shared" ref="P10:P57" si="2">O10-C10</f>
        <v>2.2800000000000011</v>
      </c>
    </row>
    <row r="11" spans="1:16">
      <c r="A11" s="34">
        <v>3</v>
      </c>
      <c r="B11" s="4" t="str">
        <f>'список прод'!B6</f>
        <v>балық</v>
      </c>
      <c r="C11" s="35">
        <v>50</v>
      </c>
      <c r="D11" s="6">
        <v>0</v>
      </c>
      <c r="E11" s="6">
        <v>0</v>
      </c>
      <c r="F11" s="6">
        <v>0</v>
      </c>
      <c r="G11" s="6">
        <v>100</v>
      </c>
      <c r="H11" s="6">
        <v>0</v>
      </c>
      <c r="I11" s="6">
        <v>0</v>
      </c>
      <c r="J11" s="6">
        <v>0</v>
      </c>
      <c r="K11" s="6">
        <v>0</v>
      </c>
      <c r="L11" s="6">
        <v>100</v>
      </c>
      <c r="M11" s="6">
        <v>0</v>
      </c>
      <c r="N11" s="2">
        <f t="shared" si="0"/>
        <v>200</v>
      </c>
      <c r="O11" s="2">
        <f t="shared" si="1"/>
        <v>20</v>
      </c>
      <c r="P11" s="3">
        <f t="shared" si="2"/>
        <v>-30</v>
      </c>
    </row>
    <row r="12" spans="1:16">
      <c r="A12" s="35">
        <v>4</v>
      </c>
      <c r="B12" s="4" t="str">
        <f>'список прод'!B7</f>
        <v>сүт</v>
      </c>
      <c r="C12" s="35">
        <v>400</v>
      </c>
      <c r="D12" s="6">
        <v>393</v>
      </c>
      <c r="E12" s="6">
        <v>257.10000000000002</v>
      </c>
      <c r="F12" s="6">
        <v>350</v>
      </c>
      <c r="G12" s="6">
        <v>310</v>
      </c>
      <c r="H12" s="6">
        <v>367</v>
      </c>
      <c r="I12" s="6">
        <v>220</v>
      </c>
      <c r="J12" s="6">
        <v>230</v>
      </c>
      <c r="K12" s="6">
        <v>290</v>
      </c>
      <c r="L12" s="6">
        <v>361</v>
      </c>
      <c r="M12" s="6">
        <v>367</v>
      </c>
      <c r="N12" s="2">
        <f t="shared" si="0"/>
        <v>3145.1</v>
      </c>
      <c r="O12" s="2">
        <f t="shared" si="1"/>
        <v>314.51</v>
      </c>
      <c r="P12" s="3">
        <f t="shared" si="2"/>
        <v>-85.490000000000009</v>
      </c>
    </row>
    <row r="13" spans="1:16">
      <c r="A13" s="34">
        <v>5</v>
      </c>
      <c r="B13" s="4" t="str">
        <f>'список прод'!B8</f>
        <v>айран</v>
      </c>
      <c r="C13" s="35">
        <v>200</v>
      </c>
      <c r="D13" s="6">
        <v>0</v>
      </c>
      <c r="E13" s="6">
        <v>0</v>
      </c>
      <c r="F13" s="6">
        <v>0</v>
      </c>
      <c r="G13" s="6">
        <v>200</v>
      </c>
      <c r="H13" s="6">
        <v>0</v>
      </c>
      <c r="I13" s="6">
        <v>200</v>
      </c>
      <c r="J13" s="6">
        <v>0</v>
      </c>
      <c r="K13" s="6">
        <v>0</v>
      </c>
      <c r="L13" s="6">
        <v>200</v>
      </c>
      <c r="M13" s="6">
        <v>0</v>
      </c>
      <c r="N13" s="2">
        <f t="shared" si="0"/>
        <v>600</v>
      </c>
      <c r="O13" s="2">
        <f t="shared" si="1"/>
        <v>60</v>
      </c>
      <c r="P13" s="3">
        <f t="shared" si="2"/>
        <v>-140</v>
      </c>
    </row>
    <row r="14" spans="1:16">
      <c r="A14" s="35">
        <v>6</v>
      </c>
      <c r="B14" s="4" t="str">
        <f>'список прод'!B9</f>
        <v>кондитерлік  өнімдер</v>
      </c>
      <c r="C14" s="35">
        <v>10</v>
      </c>
      <c r="D14" s="6">
        <v>30</v>
      </c>
      <c r="E14" s="6">
        <v>30</v>
      </c>
      <c r="F14" s="6">
        <v>210</v>
      </c>
      <c r="G14" s="6">
        <v>30</v>
      </c>
      <c r="H14" s="6">
        <v>30</v>
      </c>
      <c r="I14" s="6">
        <v>30</v>
      </c>
      <c r="J14" s="6">
        <v>10</v>
      </c>
      <c r="K14" s="6">
        <v>30</v>
      </c>
      <c r="L14" s="6">
        <v>10</v>
      </c>
      <c r="M14" s="6">
        <v>30</v>
      </c>
      <c r="N14" s="2">
        <f t="shared" si="0"/>
        <v>440</v>
      </c>
      <c r="O14" s="2">
        <f t="shared" si="1"/>
        <v>44</v>
      </c>
      <c r="P14" s="3">
        <f t="shared" si="2"/>
        <v>34</v>
      </c>
    </row>
    <row r="15" spans="1:16">
      <c r="A15" s="34">
        <v>7</v>
      </c>
      <c r="B15" s="4" t="str">
        <f>'список прод'!B10</f>
        <v>қаймақ</v>
      </c>
      <c r="C15" s="35">
        <v>10</v>
      </c>
      <c r="D15" s="6">
        <v>0</v>
      </c>
      <c r="E15" s="6">
        <v>0</v>
      </c>
      <c r="F15" s="6">
        <v>10</v>
      </c>
      <c r="G15" s="6">
        <v>0</v>
      </c>
      <c r="H15" s="6">
        <v>0</v>
      </c>
      <c r="I15" s="6">
        <v>0</v>
      </c>
      <c r="J15" s="6">
        <v>10</v>
      </c>
      <c r="K15" s="6">
        <v>0</v>
      </c>
      <c r="L15" s="6">
        <v>11</v>
      </c>
      <c r="M15" s="6">
        <v>0</v>
      </c>
      <c r="N15" s="2">
        <f t="shared" si="0"/>
        <v>31</v>
      </c>
      <c r="O15" s="2">
        <f t="shared" si="1"/>
        <v>3.1</v>
      </c>
      <c r="P15" s="3">
        <f t="shared" si="2"/>
        <v>-6.9</v>
      </c>
    </row>
    <row r="16" spans="1:16">
      <c r="A16" s="35">
        <v>8</v>
      </c>
      <c r="B16" s="4" t="str">
        <f>'список прод'!B11</f>
        <v>сүзбе</v>
      </c>
      <c r="C16" s="35">
        <v>35</v>
      </c>
      <c r="D16" s="6">
        <v>136</v>
      </c>
      <c r="E16" s="6">
        <v>0</v>
      </c>
      <c r="F16" s="6">
        <v>0</v>
      </c>
      <c r="G16" s="6">
        <v>0</v>
      </c>
      <c r="H16" s="6">
        <v>0</v>
      </c>
      <c r="I16" s="6">
        <v>136</v>
      </c>
      <c r="J16" s="6">
        <v>0</v>
      </c>
      <c r="K16" s="6">
        <v>0</v>
      </c>
      <c r="L16" s="6">
        <v>0</v>
      </c>
      <c r="M16" s="6">
        <v>0</v>
      </c>
      <c r="N16" s="2">
        <f t="shared" si="0"/>
        <v>272</v>
      </c>
      <c r="O16" s="2">
        <f t="shared" si="1"/>
        <v>27.2</v>
      </c>
      <c r="P16" s="3">
        <f t="shared" si="2"/>
        <v>-7.8000000000000007</v>
      </c>
    </row>
    <row r="17" spans="1:16">
      <c r="A17" s="34">
        <v>9</v>
      </c>
      <c r="B17" s="4" t="str">
        <f>'список прод'!B12</f>
        <v>жұмыртқа  (дана)</v>
      </c>
      <c r="C17" s="35">
        <v>0.1</v>
      </c>
      <c r="D17" s="6">
        <v>1</v>
      </c>
      <c r="E17" s="6">
        <v>3</v>
      </c>
      <c r="F17" s="6">
        <v>1</v>
      </c>
      <c r="G17" s="6">
        <v>0.5</v>
      </c>
      <c r="H17" s="6">
        <v>1</v>
      </c>
      <c r="I17" s="6">
        <v>1.1000000000000001</v>
      </c>
      <c r="J17" s="6">
        <v>1</v>
      </c>
      <c r="K17" s="6">
        <v>0</v>
      </c>
      <c r="L17" s="6">
        <v>0.1</v>
      </c>
      <c r="M17" s="6">
        <v>1</v>
      </c>
      <c r="N17" s="2">
        <f t="shared" si="0"/>
        <v>9.6999999999999993</v>
      </c>
      <c r="O17" s="2">
        <f t="shared" si="1"/>
        <v>0.97</v>
      </c>
      <c r="P17" s="3">
        <f t="shared" si="2"/>
        <v>0.87</v>
      </c>
    </row>
    <row r="18" spans="1:16">
      <c r="A18" s="35">
        <v>10</v>
      </c>
      <c r="B18" s="4" t="str">
        <f>'список прод'!B13</f>
        <v>картоп</v>
      </c>
      <c r="C18" s="35">
        <v>170</v>
      </c>
      <c r="D18" s="6">
        <v>192.5</v>
      </c>
      <c r="E18" s="6">
        <v>24.6</v>
      </c>
      <c r="F18" s="6">
        <v>185</v>
      </c>
      <c r="G18" s="6">
        <v>83.3</v>
      </c>
      <c r="H18" s="6">
        <v>268</v>
      </c>
      <c r="I18" s="6">
        <v>80</v>
      </c>
      <c r="J18" s="6">
        <v>185</v>
      </c>
      <c r="K18" s="6">
        <v>242.5</v>
      </c>
      <c r="L18" s="6">
        <v>60</v>
      </c>
      <c r="M18" s="6">
        <v>248.8</v>
      </c>
      <c r="N18" s="2">
        <f t="shared" si="0"/>
        <v>1569.7</v>
      </c>
      <c r="O18" s="2">
        <f t="shared" si="1"/>
        <v>156.97</v>
      </c>
      <c r="P18" s="3">
        <f t="shared" si="2"/>
        <v>-13.030000000000001</v>
      </c>
    </row>
    <row r="19" spans="1:16">
      <c r="A19" s="34">
        <v>11</v>
      </c>
      <c r="B19" s="4" t="str">
        <f>'список прод'!B14</f>
        <v>сәбіз</v>
      </c>
      <c r="C19" s="35">
        <v>20</v>
      </c>
      <c r="D19" s="6">
        <v>0</v>
      </c>
      <c r="E19" s="6">
        <v>82</v>
      </c>
      <c r="F19" s="6">
        <v>37.700000000000003</v>
      </c>
      <c r="G19" s="6">
        <v>35.799999999999997</v>
      </c>
      <c r="H19" s="6">
        <v>16.8</v>
      </c>
      <c r="I19" s="6">
        <v>22</v>
      </c>
      <c r="J19" s="6">
        <v>97.7</v>
      </c>
      <c r="K19" s="6">
        <v>10</v>
      </c>
      <c r="L19" s="6">
        <v>70.8</v>
      </c>
      <c r="M19" s="6">
        <v>16.8</v>
      </c>
      <c r="N19" s="2">
        <f t="shared" si="0"/>
        <v>389.6</v>
      </c>
      <c r="O19" s="2">
        <f t="shared" si="1"/>
        <v>38.96</v>
      </c>
      <c r="P19" s="3">
        <f t="shared" si="2"/>
        <v>18.96</v>
      </c>
    </row>
    <row r="20" spans="1:16">
      <c r="A20" s="35">
        <v>12</v>
      </c>
      <c r="B20" s="4" t="str">
        <f>'список прод'!B15</f>
        <v>қызылша</v>
      </c>
      <c r="C20" s="35">
        <v>20</v>
      </c>
      <c r="D20" s="6">
        <v>10</v>
      </c>
      <c r="E20" s="6">
        <v>42.7</v>
      </c>
      <c r="F20" s="6">
        <v>0</v>
      </c>
      <c r="G20" s="6">
        <v>0</v>
      </c>
      <c r="H20" s="6">
        <v>11</v>
      </c>
      <c r="I20" s="6">
        <v>0</v>
      </c>
      <c r="J20" s="6">
        <v>0</v>
      </c>
      <c r="K20" s="6">
        <v>10</v>
      </c>
      <c r="L20" s="6">
        <v>70</v>
      </c>
      <c r="M20" s="6">
        <v>11</v>
      </c>
      <c r="N20" s="2">
        <f t="shared" si="0"/>
        <v>154.69999999999999</v>
      </c>
      <c r="O20" s="2">
        <f t="shared" si="1"/>
        <v>15.469999999999999</v>
      </c>
      <c r="P20" s="3">
        <f t="shared" si="2"/>
        <v>-4.5300000000000011</v>
      </c>
    </row>
    <row r="21" spans="1:16">
      <c r="A21" s="34">
        <v>13</v>
      </c>
      <c r="B21" s="4" t="str">
        <f>'список прод'!B16</f>
        <v>қырыққабат</v>
      </c>
      <c r="C21" s="35">
        <v>50</v>
      </c>
      <c r="D21" s="6">
        <v>0</v>
      </c>
      <c r="E21" s="6">
        <v>20</v>
      </c>
      <c r="F21" s="6">
        <v>100</v>
      </c>
      <c r="G21" s="6">
        <v>50</v>
      </c>
      <c r="H21" s="6">
        <v>10.8</v>
      </c>
      <c r="I21" s="6">
        <v>0</v>
      </c>
      <c r="J21" s="6">
        <v>100</v>
      </c>
      <c r="K21" s="6">
        <v>0</v>
      </c>
      <c r="L21" s="6">
        <v>50</v>
      </c>
      <c r="M21" s="6">
        <v>40.799999999999997</v>
      </c>
      <c r="N21" s="2">
        <f t="shared" si="0"/>
        <v>371.6</v>
      </c>
      <c r="O21" s="2">
        <f t="shared" si="1"/>
        <v>37.160000000000004</v>
      </c>
      <c r="P21" s="3">
        <f t="shared" si="2"/>
        <v>-12.839999999999996</v>
      </c>
    </row>
    <row r="22" spans="1:16">
      <c r="A22" s="35">
        <v>14</v>
      </c>
      <c r="B22" s="4" t="str">
        <f>'список прод'!B17</f>
        <v>жуа (пияз)</v>
      </c>
      <c r="C22" s="35">
        <v>30</v>
      </c>
      <c r="D22" s="6">
        <v>26.7</v>
      </c>
      <c r="E22" s="6">
        <v>26.2</v>
      </c>
      <c r="F22" s="6">
        <v>37.200000000000003</v>
      </c>
      <c r="G22" s="6">
        <v>29.5</v>
      </c>
      <c r="H22" s="6">
        <v>19.399999999999999</v>
      </c>
      <c r="I22" s="6">
        <v>27.7</v>
      </c>
      <c r="J22" s="6">
        <v>29.5</v>
      </c>
      <c r="K22" s="6">
        <v>36.700000000000003</v>
      </c>
      <c r="L22" s="6">
        <v>22</v>
      </c>
      <c r="M22" s="6">
        <v>18.899999999999999</v>
      </c>
      <c r="N22" s="2">
        <f t="shared" si="0"/>
        <v>273.79999999999995</v>
      </c>
      <c r="O22" s="2">
        <f t="shared" si="1"/>
        <v>27.379999999999995</v>
      </c>
      <c r="P22" s="3">
        <f t="shared" si="2"/>
        <v>-2.6200000000000045</v>
      </c>
    </row>
    <row r="23" spans="1:16">
      <c r="A23" s="34">
        <v>15</v>
      </c>
      <c r="B23" s="4" t="str">
        <f>'список прод'!B18</f>
        <v>фасоль</v>
      </c>
      <c r="C23" s="35">
        <v>10</v>
      </c>
      <c r="D23" s="6">
        <v>0</v>
      </c>
      <c r="E23" s="6">
        <v>0</v>
      </c>
      <c r="F23" s="6">
        <v>0</v>
      </c>
      <c r="G23" s="6">
        <v>16.2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2">
        <f t="shared" si="0"/>
        <v>16.2</v>
      </c>
      <c r="O23" s="2">
        <f t="shared" si="1"/>
        <v>1.6199999999999999</v>
      </c>
      <c r="P23" s="3">
        <f t="shared" si="2"/>
        <v>-8.3800000000000008</v>
      </c>
    </row>
    <row r="24" spans="1:16">
      <c r="A24" s="35">
        <v>16</v>
      </c>
      <c r="B24" s="4" t="str">
        <f>'список прод'!B19</f>
        <v>қызанақ</v>
      </c>
      <c r="C24" s="35">
        <v>20</v>
      </c>
      <c r="D24" s="6">
        <v>0</v>
      </c>
      <c r="E24" s="6">
        <v>0</v>
      </c>
      <c r="F24" s="6">
        <v>31.3</v>
      </c>
      <c r="G24" s="6">
        <v>0</v>
      </c>
      <c r="H24" s="6">
        <v>0</v>
      </c>
      <c r="I24" s="6">
        <v>31.3</v>
      </c>
      <c r="J24" s="6">
        <v>0</v>
      </c>
      <c r="K24" s="6">
        <v>0</v>
      </c>
      <c r="L24" s="6">
        <v>0</v>
      </c>
      <c r="M24" s="6">
        <v>0</v>
      </c>
      <c r="N24" s="2">
        <f t="shared" si="0"/>
        <v>62.6</v>
      </c>
      <c r="O24" s="2">
        <f t="shared" si="1"/>
        <v>6.26</v>
      </c>
      <c r="P24" s="3">
        <f t="shared" si="2"/>
        <v>-13.74</v>
      </c>
    </row>
    <row r="25" spans="1:16">
      <c r="A25" s="34">
        <v>17</v>
      </c>
      <c r="B25" s="4" t="str">
        <f>'список прод'!B20</f>
        <v>қияр</v>
      </c>
      <c r="C25" s="35">
        <v>20</v>
      </c>
      <c r="D25" s="6">
        <v>0</v>
      </c>
      <c r="E25" s="6">
        <v>0</v>
      </c>
      <c r="F25" s="6">
        <v>18.7</v>
      </c>
      <c r="G25" s="6">
        <v>0</v>
      </c>
      <c r="H25" s="6">
        <v>0</v>
      </c>
      <c r="I25" s="6">
        <v>18.7</v>
      </c>
      <c r="J25" s="6">
        <v>0</v>
      </c>
      <c r="K25" s="6">
        <v>0</v>
      </c>
      <c r="L25" s="6">
        <v>0</v>
      </c>
      <c r="M25" s="6">
        <v>0</v>
      </c>
      <c r="N25" s="2">
        <f t="shared" si="0"/>
        <v>37.4</v>
      </c>
      <c r="O25" s="2">
        <f t="shared" si="1"/>
        <v>3.7399999999999998</v>
      </c>
      <c r="P25" s="3">
        <f t="shared" si="2"/>
        <v>-16.260000000000002</v>
      </c>
    </row>
    <row r="26" spans="1:16">
      <c r="A26" s="35">
        <v>18</v>
      </c>
      <c r="B26" s="4" t="str">
        <f>'список прод'!B21</f>
        <v>сарымай</v>
      </c>
      <c r="C26" s="35">
        <v>15</v>
      </c>
      <c r="D26" s="6">
        <v>19</v>
      </c>
      <c r="E26" s="6">
        <v>23.6</v>
      </c>
      <c r="F26" s="6">
        <v>21</v>
      </c>
      <c r="G26" s="6">
        <v>15</v>
      </c>
      <c r="H26" s="6">
        <v>18</v>
      </c>
      <c r="I26" s="6">
        <v>22</v>
      </c>
      <c r="J26" s="6">
        <v>19</v>
      </c>
      <c r="K26" s="6">
        <v>13</v>
      </c>
      <c r="L26" s="6">
        <v>30</v>
      </c>
      <c r="M26" s="6">
        <v>20</v>
      </c>
      <c r="N26" s="2">
        <f t="shared" si="0"/>
        <v>200.6</v>
      </c>
      <c r="O26" s="2">
        <f t="shared" si="1"/>
        <v>20.059999999999999</v>
      </c>
      <c r="P26" s="3">
        <f t="shared" si="2"/>
        <v>5.0599999999999987</v>
      </c>
    </row>
    <row r="27" spans="1:16">
      <c r="A27" s="34">
        <v>19</v>
      </c>
      <c r="B27" s="4" t="str">
        <f>'список прод'!B22</f>
        <v>сұйық май</v>
      </c>
      <c r="C27" s="35">
        <v>5</v>
      </c>
      <c r="D27" s="6">
        <v>12</v>
      </c>
      <c r="E27" s="6">
        <v>11.1</v>
      </c>
      <c r="F27" s="6">
        <v>15.5</v>
      </c>
      <c r="G27" s="6">
        <v>6.5</v>
      </c>
      <c r="H27" s="6">
        <v>9.5</v>
      </c>
      <c r="I27" s="6">
        <v>11.5</v>
      </c>
      <c r="J27" s="6">
        <v>15</v>
      </c>
      <c r="K27" s="6">
        <v>10</v>
      </c>
      <c r="L27" s="6">
        <v>8.5</v>
      </c>
      <c r="M27" s="6">
        <v>8.5</v>
      </c>
      <c r="N27" s="2">
        <f t="shared" si="0"/>
        <v>108.1</v>
      </c>
      <c r="O27" s="2">
        <f t="shared" si="1"/>
        <v>10.809999999999999</v>
      </c>
      <c r="P27" s="3">
        <f t="shared" si="2"/>
        <v>5.8099999999999987</v>
      </c>
    </row>
    <row r="28" spans="1:16">
      <c r="A28" s="35">
        <v>20</v>
      </c>
      <c r="B28" s="4" t="str">
        <f>'список прод'!B23</f>
        <v>сұлы жармасы</v>
      </c>
      <c r="C28" s="35">
        <v>10</v>
      </c>
      <c r="D28" s="6">
        <v>0</v>
      </c>
      <c r="E28" s="6">
        <v>0</v>
      </c>
      <c r="F28" s="6">
        <v>20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20</v>
      </c>
      <c r="M28" s="6">
        <v>0</v>
      </c>
      <c r="N28" s="2">
        <f t="shared" si="0"/>
        <v>40</v>
      </c>
      <c r="O28" s="2">
        <f t="shared" si="1"/>
        <v>4</v>
      </c>
      <c r="P28" s="3">
        <f t="shared" si="2"/>
        <v>-6</v>
      </c>
    </row>
    <row r="29" spans="1:16">
      <c r="A29" s="34">
        <v>21</v>
      </c>
      <c r="B29" s="4" t="str">
        <f>'список прод'!B24</f>
        <v>інжу арпасы (перловая крупа)</v>
      </c>
      <c r="C29" s="35">
        <v>10</v>
      </c>
      <c r="D29" s="6">
        <v>0</v>
      </c>
      <c r="E29" s="6">
        <v>0</v>
      </c>
      <c r="F29" s="6">
        <v>7</v>
      </c>
      <c r="G29" s="6">
        <v>0</v>
      </c>
      <c r="H29" s="6">
        <v>0</v>
      </c>
      <c r="I29" s="6">
        <v>0</v>
      </c>
      <c r="J29" s="6">
        <v>7</v>
      </c>
      <c r="K29" s="6">
        <v>0</v>
      </c>
      <c r="L29" s="6">
        <v>0</v>
      </c>
      <c r="M29" s="6">
        <v>10</v>
      </c>
      <c r="N29" s="2">
        <f t="shared" si="0"/>
        <v>24</v>
      </c>
      <c r="O29" s="2">
        <f t="shared" si="1"/>
        <v>2.4</v>
      </c>
      <c r="P29" s="3">
        <f t="shared" si="2"/>
        <v>-7.6</v>
      </c>
    </row>
    <row r="30" spans="1:16">
      <c r="A30" s="35">
        <v>22</v>
      </c>
      <c r="B30" s="4" t="str">
        <f>'список прод'!B25</f>
        <v>бидай жармасы</v>
      </c>
      <c r="C30" s="35">
        <v>10</v>
      </c>
      <c r="D30" s="6">
        <v>0</v>
      </c>
      <c r="E30" s="6">
        <v>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>
        <v>0</v>
      </c>
      <c r="N30" s="2">
        <f t="shared" si="0"/>
        <v>0</v>
      </c>
      <c r="O30" s="2">
        <f t="shared" si="1"/>
        <v>0</v>
      </c>
      <c r="P30" s="3">
        <f t="shared" si="2"/>
        <v>-10</v>
      </c>
    </row>
    <row r="31" spans="1:16">
      <c r="A31" s="34">
        <v>23</v>
      </c>
      <c r="B31" s="4" t="str">
        <f>'список прод'!B26</f>
        <v>макарон өнімдері</v>
      </c>
      <c r="C31" s="35">
        <v>10</v>
      </c>
      <c r="D31" s="6">
        <v>16</v>
      </c>
      <c r="E31" s="6">
        <v>0</v>
      </c>
      <c r="F31" s="6">
        <v>0</v>
      </c>
      <c r="G31" s="6">
        <v>45</v>
      </c>
      <c r="H31" s="6">
        <v>0</v>
      </c>
      <c r="I31" s="6">
        <v>0</v>
      </c>
      <c r="J31" s="6">
        <v>0</v>
      </c>
      <c r="K31" s="6">
        <v>45</v>
      </c>
      <c r="L31" s="6">
        <v>56</v>
      </c>
      <c r="M31" s="6">
        <v>0</v>
      </c>
      <c r="N31" s="2">
        <f t="shared" si="0"/>
        <v>162</v>
      </c>
      <c r="O31" s="2">
        <f t="shared" si="1"/>
        <v>16.2</v>
      </c>
      <c r="P31" s="3">
        <f t="shared" si="2"/>
        <v>6.1999999999999993</v>
      </c>
    </row>
    <row r="32" spans="1:16">
      <c r="A32" s="35">
        <v>24</v>
      </c>
      <c r="B32" s="4" t="str">
        <f>'список прод'!B27</f>
        <v>тары</v>
      </c>
      <c r="C32" s="35">
        <v>10</v>
      </c>
      <c r="D32" s="6">
        <v>47.7</v>
      </c>
      <c r="E32" s="6">
        <v>0</v>
      </c>
      <c r="F32" s="6">
        <v>0</v>
      </c>
      <c r="G32" s="6">
        <v>0</v>
      </c>
      <c r="H32" s="6">
        <v>10</v>
      </c>
      <c r="I32" s="6">
        <v>47.7</v>
      </c>
      <c r="J32" s="6">
        <v>0</v>
      </c>
      <c r="K32" s="6">
        <v>0</v>
      </c>
      <c r="L32" s="6">
        <v>0</v>
      </c>
      <c r="M32" s="6">
        <v>10</v>
      </c>
      <c r="N32" s="2">
        <f t="shared" si="0"/>
        <v>115.4</v>
      </c>
      <c r="O32" s="2">
        <f t="shared" si="1"/>
        <v>11.540000000000001</v>
      </c>
      <c r="P32" s="3">
        <f t="shared" si="2"/>
        <v>1.5400000000000009</v>
      </c>
    </row>
    <row r="33" spans="1:16">
      <c r="A33" s="34">
        <v>25</v>
      </c>
      <c r="B33" s="4" t="str">
        <f>'список прод'!B28</f>
        <v>қарақұмық жармасы</v>
      </c>
      <c r="C33" s="35">
        <v>10</v>
      </c>
      <c r="D33" s="6">
        <v>0</v>
      </c>
      <c r="E33" s="6">
        <v>61.4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2">
        <f t="shared" si="0"/>
        <v>61.4</v>
      </c>
      <c r="O33" s="2">
        <f t="shared" si="1"/>
        <v>6.14</v>
      </c>
      <c r="P33" s="3">
        <f t="shared" si="2"/>
        <v>-3.8600000000000003</v>
      </c>
    </row>
    <row r="34" spans="1:16">
      <c r="A34" s="35">
        <v>26</v>
      </c>
      <c r="B34" s="4" t="str">
        <f>'список прод'!B29</f>
        <v>күріш</v>
      </c>
      <c r="C34" s="35">
        <v>10</v>
      </c>
      <c r="D34" s="6">
        <v>0</v>
      </c>
      <c r="E34" s="6">
        <v>0</v>
      </c>
      <c r="F34" s="6">
        <v>52.6</v>
      </c>
      <c r="G34" s="6">
        <v>0</v>
      </c>
      <c r="H34" s="6">
        <v>10</v>
      </c>
      <c r="I34" s="6">
        <v>45</v>
      </c>
      <c r="J34" s="6">
        <v>61.4</v>
      </c>
      <c r="K34" s="6">
        <v>0</v>
      </c>
      <c r="L34" s="6">
        <v>52.6</v>
      </c>
      <c r="M34" s="6">
        <v>18</v>
      </c>
      <c r="N34" s="2">
        <f t="shared" si="0"/>
        <v>239.6</v>
      </c>
      <c r="O34" s="2">
        <f t="shared" si="1"/>
        <v>23.96</v>
      </c>
      <c r="P34" s="3">
        <f t="shared" si="2"/>
        <v>13.96</v>
      </c>
    </row>
    <row r="35" spans="1:16">
      <c r="A35" s="34">
        <v>27</v>
      </c>
      <c r="B35" s="4" t="str">
        <f>'список прод'!B30</f>
        <v>жүгері жармасы</v>
      </c>
      <c r="C35" s="35">
        <v>10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2">
        <f t="shared" si="0"/>
        <v>0</v>
      </c>
      <c r="O35" s="2">
        <f t="shared" si="1"/>
        <v>0</v>
      </c>
      <c r="P35" s="3">
        <f t="shared" si="2"/>
        <v>-10</v>
      </c>
    </row>
    <row r="36" spans="1:16">
      <c r="A36" s="35">
        <v>28</v>
      </c>
      <c r="B36" s="4" t="str">
        <f>'список прод'!B31</f>
        <v>жарма</v>
      </c>
      <c r="C36" s="35">
        <v>10</v>
      </c>
      <c r="D36" s="6">
        <v>0</v>
      </c>
      <c r="E36" s="6">
        <v>42.4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v>42.4</v>
      </c>
      <c r="L36" s="6">
        <v>0</v>
      </c>
      <c r="M36" s="6">
        <v>0</v>
      </c>
      <c r="N36" s="2">
        <f t="shared" si="0"/>
        <v>84.8</v>
      </c>
      <c r="O36" s="2">
        <f t="shared" si="1"/>
        <v>8.48</v>
      </c>
      <c r="P36" s="3">
        <f t="shared" si="2"/>
        <v>-1.5199999999999996</v>
      </c>
    </row>
    <row r="37" spans="1:16">
      <c r="A37" s="34">
        <v>29</v>
      </c>
      <c r="B37" s="4" t="str">
        <f>'список прод'!B32</f>
        <v>арпа жармасы</v>
      </c>
      <c r="C37" s="35">
        <v>10</v>
      </c>
      <c r="D37" s="6">
        <v>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2">
        <f t="shared" si="0"/>
        <v>0</v>
      </c>
      <c r="O37" s="2">
        <f t="shared" si="1"/>
        <v>0</v>
      </c>
      <c r="P37" s="3">
        <f t="shared" si="2"/>
        <v>-10</v>
      </c>
    </row>
    <row r="38" spans="1:16">
      <c r="A38" s="35">
        <v>30</v>
      </c>
      <c r="B38" s="4" t="str">
        <f>'список прод'!B33</f>
        <v>Геркулес жармасы</v>
      </c>
      <c r="C38" s="35">
        <v>10</v>
      </c>
      <c r="D38" s="6">
        <v>0</v>
      </c>
      <c r="E38" s="6">
        <v>0</v>
      </c>
      <c r="F38" s="6">
        <v>0</v>
      </c>
      <c r="G38" s="6">
        <v>20</v>
      </c>
      <c r="H38" s="6">
        <v>0</v>
      </c>
      <c r="I38" s="6">
        <v>0</v>
      </c>
      <c r="J38" s="6">
        <v>20</v>
      </c>
      <c r="K38" s="6">
        <v>0</v>
      </c>
      <c r="L38" s="6">
        <v>0</v>
      </c>
      <c r="M38" s="6">
        <v>0</v>
      </c>
      <c r="N38" s="2">
        <f t="shared" si="0"/>
        <v>40</v>
      </c>
      <c r="O38" s="2">
        <f t="shared" si="1"/>
        <v>4</v>
      </c>
      <c r="P38" s="3">
        <f t="shared" si="2"/>
        <v>-6</v>
      </c>
    </row>
    <row r="39" spans="1:16">
      <c r="A39" s="34">
        <v>31</v>
      </c>
      <c r="B39" s="4" t="str">
        <f>'список прод'!B34</f>
        <v>секер (қант)</v>
      </c>
      <c r="C39" s="35">
        <v>45</v>
      </c>
      <c r="D39" s="6">
        <v>58</v>
      </c>
      <c r="E39" s="6">
        <v>46</v>
      </c>
      <c r="F39" s="6">
        <v>50</v>
      </c>
      <c r="G39" s="6">
        <v>41</v>
      </c>
      <c r="H39" s="6">
        <v>53</v>
      </c>
      <c r="I39" s="6">
        <v>48</v>
      </c>
      <c r="J39" s="6">
        <v>55</v>
      </c>
      <c r="K39" s="6">
        <v>52</v>
      </c>
      <c r="L39" s="6">
        <v>62</v>
      </c>
      <c r="M39" s="6">
        <v>36</v>
      </c>
      <c r="N39" s="2">
        <f t="shared" si="0"/>
        <v>501</v>
      </c>
      <c r="O39" s="2">
        <f t="shared" si="1"/>
        <v>50.1</v>
      </c>
      <c r="P39" s="3">
        <f t="shared" si="2"/>
        <v>5.1000000000000014</v>
      </c>
    </row>
    <row r="40" spans="1:16">
      <c r="A40" s="35">
        <v>32</v>
      </c>
      <c r="B40" s="4" t="str">
        <f>'список прод'!B35</f>
        <v>ақ нан</v>
      </c>
      <c r="C40" s="35">
        <v>60</v>
      </c>
      <c r="D40" s="6">
        <v>50</v>
      </c>
      <c r="E40" s="6">
        <v>79</v>
      </c>
      <c r="F40" s="6">
        <v>70</v>
      </c>
      <c r="G40" s="6">
        <v>70</v>
      </c>
      <c r="H40" s="6">
        <v>70</v>
      </c>
      <c r="I40" s="6">
        <v>70</v>
      </c>
      <c r="J40" s="6">
        <v>70</v>
      </c>
      <c r="K40" s="6">
        <v>70</v>
      </c>
      <c r="L40" s="6">
        <v>84</v>
      </c>
      <c r="M40" s="6">
        <v>70</v>
      </c>
      <c r="N40" s="2">
        <f t="shared" si="0"/>
        <v>703</v>
      </c>
      <c r="O40" s="2">
        <f t="shared" si="1"/>
        <v>70.3</v>
      </c>
      <c r="P40" s="3">
        <f t="shared" si="2"/>
        <v>10.299999999999997</v>
      </c>
    </row>
    <row r="41" spans="1:16">
      <c r="A41" s="34">
        <v>33</v>
      </c>
      <c r="B41" s="4" t="str">
        <f>'список прод'!B36</f>
        <v>қара нан</v>
      </c>
      <c r="C41" s="35">
        <v>20</v>
      </c>
      <c r="D41" s="6">
        <v>30</v>
      </c>
      <c r="E41" s="6">
        <v>20</v>
      </c>
      <c r="F41" s="6">
        <v>20</v>
      </c>
      <c r="G41" s="6">
        <v>20</v>
      </c>
      <c r="H41" s="6">
        <v>20</v>
      </c>
      <c r="I41" s="6">
        <v>20</v>
      </c>
      <c r="J41" s="6">
        <v>20</v>
      </c>
      <c r="K41" s="6">
        <v>20</v>
      </c>
      <c r="L41" s="6">
        <v>20</v>
      </c>
      <c r="M41" s="6">
        <v>20</v>
      </c>
      <c r="N41" s="2">
        <f t="shared" si="0"/>
        <v>210</v>
      </c>
      <c r="O41" s="2">
        <f t="shared" si="1"/>
        <v>21</v>
      </c>
      <c r="P41" s="3">
        <f t="shared" si="2"/>
        <v>1</v>
      </c>
    </row>
    <row r="42" spans="1:16">
      <c r="A42" s="35">
        <v>34</v>
      </c>
      <c r="B42" s="4" t="str">
        <f>'список прод'!B37</f>
        <v>шай</v>
      </c>
      <c r="C42" s="35">
        <v>0.2</v>
      </c>
      <c r="D42" s="6">
        <v>0.6</v>
      </c>
      <c r="E42" s="6">
        <v>0.89999999999999991</v>
      </c>
      <c r="F42" s="6">
        <v>0.8</v>
      </c>
      <c r="G42" s="6">
        <v>0.89999999999999991</v>
      </c>
      <c r="H42" s="6">
        <v>0.6</v>
      </c>
      <c r="I42" s="6">
        <v>0.89999999999999991</v>
      </c>
      <c r="J42" s="6">
        <v>0.8</v>
      </c>
      <c r="K42" s="6">
        <v>0.89999999999999991</v>
      </c>
      <c r="L42" s="6">
        <v>0.6</v>
      </c>
      <c r="M42" s="6">
        <v>0.89999999999999991</v>
      </c>
      <c r="N42" s="2">
        <f t="shared" si="0"/>
        <v>7.8999999999999986</v>
      </c>
      <c r="O42" s="2">
        <f t="shared" si="1"/>
        <v>0.78999999999999981</v>
      </c>
      <c r="P42" s="3">
        <f t="shared" si="2"/>
        <v>0.58999999999999986</v>
      </c>
    </row>
    <row r="43" spans="1:16">
      <c r="A43" s="34">
        <v>35</v>
      </c>
      <c r="B43" s="4" t="str">
        <f>'список прод'!B38</f>
        <v>какао</v>
      </c>
      <c r="C43" s="35">
        <v>2</v>
      </c>
      <c r="D43" s="6">
        <v>4</v>
      </c>
      <c r="E43" s="6">
        <v>2</v>
      </c>
      <c r="F43" s="6">
        <v>6</v>
      </c>
      <c r="G43" s="6">
        <v>0</v>
      </c>
      <c r="H43" s="6">
        <v>6</v>
      </c>
      <c r="I43" s="6">
        <v>0</v>
      </c>
      <c r="J43" s="6">
        <v>4</v>
      </c>
      <c r="K43" s="6">
        <v>2</v>
      </c>
      <c r="L43" s="6">
        <v>8</v>
      </c>
      <c r="M43" s="6">
        <v>0</v>
      </c>
      <c r="N43" s="2">
        <f t="shared" si="0"/>
        <v>32</v>
      </c>
      <c r="O43" s="2">
        <f t="shared" si="1"/>
        <v>3.2</v>
      </c>
      <c r="P43" s="3">
        <f t="shared" si="2"/>
        <v>1.2000000000000002</v>
      </c>
    </row>
    <row r="44" spans="1:16">
      <c r="A44" s="35">
        <v>36</v>
      </c>
      <c r="B44" s="4" t="str">
        <f>'список прод'!B39</f>
        <v>жасыл желек</v>
      </c>
      <c r="C44" s="35">
        <v>3</v>
      </c>
      <c r="D44" s="6">
        <v>2</v>
      </c>
      <c r="E44" s="6">
        <v>3</v>
      </c>
      <c r="F44" s="6">
        <v>3</v>
      </c>
      <c r="G44" s="6">
        <v>1</v>
      </c>
      <c r="H44" s="6">
        <v>2</v>
      </c>
      <c r="I44" s="6">
        <v>2</v>
      </c>
      <c r="J44" s="6">
        <v>2</v>
      </c>
      <c r="K44" s="6">
        <v>3</v>
      </c>
      <c r="L44" s="6">
        <v>2</v>
      </c>
      <c r="M44" s="6">
        <v>2</v>
      </c>
      <c r="N44" s="2">
        <f t="shared" si="0"/>
        <v>22</v>
      </c>
      <c r="O44" s="2">
        <f t="shared" si="1"/>
        <v>2.2000000000000002</v>
      </c>
      <c r="P44" s="3">
        <f t="shared" si="2"/>
        <v>-0.79999999999999982</v>
      </c>
    </row>
    <row r="45" spans="1:16">
      <c r="A45" s="34">
        <v>37</v>
      </c>
      <c r="B45" s="4" t="str">
        <f>'список прод'!B40</f>
        <v>лавр жапырағы</v>
      </c>
      <c r="C45" s="35">
        <v>1</v>
      </c>
      <c r="D45" s="6">
        <v>0</v>
      </c>
      <c r="E45" s="6">
        <v>2</v>
      </c>
      <c r="F45" s="6">
        <v>0</v>
      </c>
      <c r="G45" s="6">
        <v>2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2">
        <f t="shared" si="0"/>
        <v>4</v>
      </c>
      <c r="O45" s="2">
        <f t="shared" si="1"/>
        <v>0.4</v>
      </c>
      <c r="P45" s="3">
        <f t="shared" si="2"/>
        <v>-0.6</v>
      </c>
    </row>
    <row r="46" spans="1:16">
      <c r="A46" s="35">
        <v>38</v>
      </c>
      <c r="B46" s="4" t="str">
        <f>'список прод'!B41</f>
        <v>бұрыш</v>
      </c>
      <c r="C46" s="35">
        <v>1</v>
      </c>
      <c r="D46" s="6">
        <v>0</v>
      </c>
      <c r="E46" s="6">
        <v>0</v>
      </c>
      <c r="F46" s="6">
        <v>0</v>
      </c>
      <c r="G46" s="6">
        <v>2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2">
        <f t="shared" si="0"/>
        <v>2</v>
      </c>
      <c r="O46" s="2">
        <f t="shared" si="1"/>
        <v>0.2</v>
      </c>
      <c r="P46" s="3">
        <f t="shared" si="2"/>
        <v>-0.8</v>
      </c>
    </row>
    <row r="47" spans="1:16">
      <c r="A47" s="34">
        <v>39</v>
      </c>
      <c r="B47" s="4" t="str">
        <f>'список прод'!B42</f>
        <v>кисель</v>
      </c>
      <c r="C47" s="35">
        <v>25</v>
      </c>
      <c r="D47" s="6">
        <v>25</v>
      </c>
      <c r="E47" s="6">
        <v>25</v>
      </c>
      <c r="F47" s="6">
        <v>0</v>
      </c>
      <c r="G47" s="6">
        <v>0</v>
      </c>
      <c r="H47" s="6">
        <v>25</v>
      </c>
      <c r="I47" s="6">
        <v>0</v>
      </c>
      <c r="J47" s="6">
        <v>25</v>
      </c>
      <c r="K47" s="6">
        <v>25</v>
      </c>
      <c r="L47" s="6">
        <v>0</v>
      </c>
      <c r="M47" s="6">
        <v>25</v>
      </c>
      <c r="N47" s="2">
        <f t="shared" si="0"/>
        <v>150</v>
      </c>
      <c r="O47" s="2">
        <f t="shared" si="1"/>
        <v>15</v>
      </c>
      <c r="P47" s="3">
        <f t="shared" si="2"/>
        <v>-10</v>
      </c>
    </row>
    <row r="48" spans="1:16">
      <c r="A48" s="35">
        <v>40</v>
      </c>
      <c r="B48" s="4" t="str">
        <f>'список прод'!B43</f>
        <v>томат</v>
      </c>
      <c r="C48" s="35">
        <v>5</v>
      </c>
      <c r="D48" s="6">
        <v>0</v>
      </c>
      <c r="E48" s="6">
        <v>2</v>
      </c>
      <c r="F48" s="6">
        <v>5</v>
      </c>
      <c r="G48" s="6">
        <v>5</v>
      </c>
      <c r="H48" s="6">
        <v>0</v>
      </c>
      <c r="I48" s="6">
        <v>5</v>
      </c>
      <c r="J48" s="6">
        <v>5</v>
      </c>
      <c r="K48" s="6">
        <v>0</v>
      </c>
      <c r="L48" s="6">
        <v>7</v>
      </c>
      <c r="M48" s="6">
        <v>0</v>
      </c>
      <c r="N48" s="2">
        <f t="shared" si="0"/>
        <v>29</v>
      </c>
      <c r="O48" s="2">
        <f t="shared" si="1"/>
        <v>2.9</v>
      </c>
      <c r="P48" s="3">
        <f t="shared" si="2"/>
        <v>-2.1</v>
      </c>
    </row>
    <row r="49" spans="1:16">
      <c r="A49" s="34">
        <v>41</v>
      </c>
      <c r="B49" s="4" t="str">
        <f>'список прод'!B44</f>
        <v>жеміс - жидектер  (алма)</v>
      </c>
      <c r="C49" s="35">
        <v>60</v>
      </c>
      <c r="D49" s="6">
        <v>100</v>
      </c>
      <c r="E49" s="6">
        <v>60</v>
      </c>
      <c r="F49" s="6">
        <v>60</v>
      </c>
      <c r="G49" s="6">
        <v>60</v>
      </c>
      <c r="H49" s="6">
        <v>60</v>
      </c>
      <c r="I49" s="6">
        <v>60</v>
      </c>
      <c r="J49" s="6">
        <v>60</v>
      </c>
      <c r="K49" s="6">
        <v>60</v>
      </c>
      <c r="L49" s="6">
        <v>60</v>
      </c>
      <c r="M49" s="6">
        <v>100</v>
      </c>
      <c r="N49" s="2">
        <f t="shared" si="0"/>
        <v>680</v>
      </c>
      <c r="O49" s="2">
        <f t="shared" si="1"/>
        <v>68</v>
      </c>
      <c r="P49" s="3">
        <f t="shared" si="2"/>
        <v>8</v>
      </c>
    </row>
    <row r="50" spans="1:16">
      <c r="A50" s="35">
        <v>42</v>
      </c>
      <c r="B50" s="4" t="str">
        <f>'список прод'!B45</f>
        <v>тұздалған қияр</v>
      </c>
      <c r="C50" s="35">
        <v>5</v>
      </c>
      <c r="D50" s="6">
        <v>0</v>
      </c>
      <c r="E50" s="6">
        <v>0</v>
      </c>
      <c r="F50" s="6">
        <v>20</v>
      </c>
      <c r="G50" s="6">
        <v>0</v>
      </c>
      <c r="H50" s="6">
        <v>8.8000000000000007</v>
      </c>
      <c r="I50" s="6">
        <v>0</v>
      </c>
      <c r="J50" s="6">
        <v>20</v>
      </c>
      <c r="K50" s="6">
        <v>0</v>
      </c>
      <c r="L50" s="6">
        <v>0</v>
      </c>
      <c r="M50" s="6">
        <v>8.8000000000000007</v>
      </c>
      <c r="N50" s="2">
        <f t="shared" si="0"/>
        <v>57.599999999999994</v>
      </c>
      <c r="O50" s="2">
        <f t="shared" si="1"/>
        <v>5.76</v>
      </c>
      <c r="P50" s="3">
        <f t="shared" si="2"/>
        <v>0.75999999999999979</v>
      </c>
    </row>
    <row r="51" spans="1:16">
      <c r="A51" s="34">
        <v>43</v>
      </c>
      <c r="B51" s="4" t="str">
        <f>'список прод'!B46</f>
        <v>кепкен жемістер</v>
      </c>
      <c r="C51" s="35">
        <v>15</v>
      </c>
      <c r="D51" s="6">
        <v>20</v>
      </c>
      <c r="E51" s="6">
        <v>20</v>
      </c>
      <c r="F51" s="6">
        <v>20</v>
      </c>
      <c r="G51" s="6">
        <v>20</v>
      </c>
      <c r="H51" s="6">
        <v>20</v>
      </c>
      <c r="I51" s="6">
        <v>20</v>
      </c>
      <c r="J51" s="6">
        <v>20</v>
      </c>
      <c r="K51" s="6">
        <v>20</v>
      </c>
      <c r="L51" s="6">
        <v>20</v>
      </c>
      <c r="M51" s="6">
        <v>20</v>
      </c>
      <c r="N51" s="2">
        <f t="shared" si="0"/>
        <v>200</v>
      </c>
      <c r="O51" s="2">
        <f t="shared" si="1"/>
        <v>20</v>
      </c>
      <c r="P51" s="3">
        <f t="shared" si="2"/>
        <v>5</v>
      </c>
    </row>
    <row r="52" spans="1:16">
      <c r="A52" s="35">
        <v>44</v>
      </c>
      <c r="B52" s="4" t="str">
        <f>'список прод'!B47</f>
        <v>кофе</v>
      </c>
      <c r="C52" s="35">
        <v>1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>
        <v>0</v>
      </c>
      <c r="N52" s="2">
        <f t="shared" si="0"/>
        <v>0</v>
      </c>
      <c r="O52" s="2">
        <f t="shared" si="1"/>
        <v>0</v>
      </c>
      <c r="P52" s="3">
        <f t="shared" si="2"/>
        <v>-1</v>
      </c>
    </row>
    <row r="53" spans="1:16">
      <c r="A53" s="34">
        <v>45</v>
      </c>
      <c r="B53" s="4" t="str">
        <f>'список прод'!B48</f>
        <v>ұн</v>
      </c>
      <c r="C53" s="35">
        <v>15</v>
      </c>
      <c r="D53" s="6">
        <v>20</v>
      </c>
      <c r="E53" s="6">
        <v>32</v>
      </c>
      <c r="F53" s="6">
        <v>4</v>
      </c>
      <c r="G53" s="6">
        <v>0</v>
      </c>
      <c r="H53" s="6">
        <v>0</v>
      </c>
      <c r="I53" s="6">
        <v>25</v>
      </c>
      <c r="J53" s="6">
        <v>4</v>
      </c>
      <c r="K53" s="6">
        <v>0</v>
      </c>
      <c r="L53" s="6">
        <v>5</v>
      </c>
      <c r="M53" s="6">
        <v>0</v>
      </c>
      <c r="N53" s="2">
        <f t="shared" si="0"/>
        <v>90</v>
      </c>
      <c r="O53" s="2">
        <f t="shared" si="1"/>
        <v>9</v>
      </c>
      <c r="P53" s="3">
        <f t="shared" si="2"/>
        <v>-6</v>
      </c>
    </row>
    <row r="54" spans="1:16">
      <c r="A54" s="35">
        <v>46</v>
      </c>
      <c r="B54" s="4" t="str">
        <f>'список прод'!B49</f>
        <v>бұршақ</v>
      </c>
      <c r="C54" s="35">
        <v>1</v>
      </c>
      <c r="D54" s="6">
        <v>0</v>
      </c>
      <c r="E54" s="6">
        <v>0</v>
      </c>
      <c r="F54" s="6">
        <v>0</v>
      </c>
      <c r="G54" s="6">
        <v>0</v>
      </c>
      <c r="H54" s="6">
        <v>25</v>
      </c>
      <c r="I54" s="6">
        <v>0</v>
      </c>
      <c r="J54" s="6">
        <v>0</v>
      </c>
      <c r="K54" s="6">
        <v>25</v>
      </c>
      <c r="L54" s="6">
        <v>0</v>
      </c>
      <c r="M54" s="6">
        <v>0</v>
      </c>
      <c r="N54" s="2">
        <f t="shared" si="0"/>
        <v>50</v>
      </c>
      <c r="O54" s="2">
        <f t="shared" si="1"/>
        <v>5</v>
      </c>
      <c r="P54" s="3">
        <f t="shared" si="2"/>
        <v>4</v>
      </c>
    </row>
    <row r="55" spans="1:16">
      <c r="A55" s="34">
        <v>47</v>
      </c>
      <c r="B55" s="4" t="str">
        <f>'список прод'!B50</f>
        <v>тұз</v>
      </c>
      <c r="C55" s="35">
        <v>2.5</v>
      </c>
      <c r="D55" s="6">
        <v>3</v>
      </c>
      <c r="E55" s="6">
        <v>2.8</v>
      </c>
      <c r="F55" s="6">
        <v>2.5</v>
      </c>
      <c r="G55" s="6">
        <v>2.5</v>
      </c>
      <c r="H55" s="6">
        <v>2.5</v>
      </c>
      <c r="I55" s="6">
        <v>2.5</v>
      </c>
      <c r="J55" s="6">
        <v>2.5</v>
      </c>
      <c r="K55" s="6">
        <v>2.5</v>
      </c>
      <c r="L55" s="6">
        <v>2.5</v>
      </c>
      <c r="M55" s="6">
        <v>2.5</v>
      </c>
      <c r="N55" s="2">
        <f t="shared" si="0"/>
        <v>25.8</v>
      </c>
      <c r="O55" s="2">
        <f t="shared" si="1"/>
        <v>2.58</v>
      </c>
      <c r="P55" s="3">
        <f t="shared" si="2"/>
        <v>8.0000000000000071E-2</v>
      </c>
    </row>
    <row r="56" spans="1:16">
      <c r="A56" s="35">
        <v>48</v>
      </c>
      <c r="B56" s="4" t="str">
        <f>'список прод'!B51</f>
        <v>ірімшік</v>
      </c>
      <c r="C56" s="35">
        <v>10</v>
      </c>
      <c r="D56" s="6">
        <v>10</v>
      </c>
      <c r="E56" s="6">
        <v>10</v>
      </c>
      <c r="F56" s="6">
        <v>10</v>
      </c>
      <c r="G56" s="6">
        <v>10</v>
      </c>
      <c r="H56" s="6">
        <v>10</v>
      </c>
      <c r="I56" s="6">
        <v>10</v>
      </c>
      <c r="J56" s="6">
        <v>10</v>
      </c>
      <c r="K56" s="6">
        <v>10</v>
      </c>
      <c r="L56" s="6">
        <v>10</v>
      </c>
      <c r="M56" s="6">
        <v>10</v>
      </c>
      <c r="N56" s="2">
        <f t="shared" si="0"/>
        <v>100</v>
      </c>
      <c r="O56" s="2">
        <f t="shared" si="1"/>
        <v>10</v>
      </c>
      <c r="P56" s="3">
        <f t="shared" si="2"/>
        <v>0</v>
      </c>
    </row>
    <row r="57" spans="1:16">
      <c r="A57" s="34">
        <v>49</v>
      </c>
      <c r="B57" s="4" t="str">
        <f>'список прод'!B52</f>
        <v>ашытқы</v>
      </c>
      <c r="C57" s="35">
        <v>1</v>
      </c>
      <c r="D57" s="6">
        <v>0</v>
      </c>
      <c r="E57" s="6">
        <v>1.8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2">
        <f t="shared" si="0"/>
        <v>1.8</v>
      </c>
      <c r="O57" s="2">
        <f t="shared" si="1"/>
        <v>0.18</v>
      </c>
      <c r="P57" s="3">
        <f t="shared" si="2"/>
        <v>-0.82000000000000006</v>
      </c>
    </row>
    <row r="58" spans="1:16">
      <c r="A58" s="35">
        <v>50</v>
      </c>
      <c r="B58" s="4" t="str">
        <f>'список прод'!B53</f>
        <v>сарымсақ</v>
      </c>
      <c r="C58" s="35">
        <v>1</v>
      </c>
      <c r="D58" s="6">
        <v>0</v>
      </c>
      <c r="E58" s="6">
        <v>1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2">
        <f t="shared" ref="N58:N60" si="3">D58+E58+F58+G58+H58+I58+J58+K58+L58+M58</f>
        <v>1</v>
      </c>
      <c r="O58" s="2">
        <f t="shared" ref="O58:O60" si="4">N58/10</f>
        <v>0.1</v>
      </c>
      <c r="P58" s="3">
        <f t="shared" ref="P58:P60" si="5">O58-C58</f>
        <v>-0.9</v>
      </c>
    </row>
    <row r="59" spans="1:16">
      <c r="A59" s="34">
        <v>51</v>
      </c>
      <c r="B59" s="4" t="str">
        <f>'список прод'!B54</f>
        <v>С витамині</v>
      </c>
      <c r="C59" s="35">
        <v>0.05</v>
      </c>
      <c r="D59" s="6">
        <v>0.05</v>
      </c>
      <c r="E59" s="6">
        <v>0.05</v>
      </c>
      <c r="F59" s="6">
        <v>0.05</v>
      </c>
      <c r="G59" s="6">
        <v>0.05</v>
      </c>
      <c r="H59" s="6">
        <v>0.05</v>
      </c>
      <c r="I59" s="6">
        <v>0.05</v>
      </c>
      <c r="J59" s="6">
        <v>0.05</v>
      </c>
      <c r="K59" s="6">
        <v>0.05</v>
      </c>
      <c r="L59" s="6">
        <v>0.05</v>
      </c>
      <c r="M59" s="6">
        <v>0.05</v>
      </c>
      <c r="N59" s="2">
        <f t="shared" si="3"/>
        <v>0.49999999999999994</v>
      </c>
      <c r="O59" s="2">
        <f t="shared" si="4"/>
        <v>4.9999999999999996E-2</v>
      </c>
      <c r="P59" s="3">
        <f t="shared" si="5"/>
        <v>0</v>
      </c>
    </row>
    <row r="60" spans="1:16">
      <c r="A60" s="35">
        <v>52</v>
      </c>
      <c r="B60" s="4" t="str">
        <f>'список прод'!B55</f>
        <v>су</v>
      </c>
      <c r="C60" s="35"/>
      <c r="D60" s="6">
        <v>589</v>
      </c>
      <c r="E60" s="6">
        <v>755.3</v>
      </c>
      <c r="F60" s="6">
        <v>575</v>
      </c>
      <c r="G60" s="6">
        <v>546</v>
      </c>
      <c r="H60" s="6">
        <v>785</v>
      </c>
      <c r="I60" s="6">
        <v>292</v>
      </c>
      <c r="J60" s="6">
        <v>807</v>
      </c>
      <c r="K60" s="6">
        <v>847</v>
      </c>
      <c r="L60" s="6">
        <v>779</v>
      </c>
      <c r="M60" s="6">
        <v>657</v>
      </c>
      <c r="N60" s="2">
        <f t="shared" si="3"/>
        <v>6632.3</v>
      </c>
      <c r="O60" s="2">
        <f t="shared" si="4"/>
        <v>663.23</v>
      </c>
      <c r="P60" s="3">
        <f t="shared" si="5"/>
        <v>663.23</v>
      </c>
    </row>
    <row r="61" spans="1:16">
      <c r="A61" s="34">
        <v>53</v>
      </c>
      <c r="B61" s="4" t="str">
        <f>'список прод'!B56</f>
        <v>қайнатылған  сүт</v>
      </c>
      <c r="C61" s="35"/>
      <c r="D61" s="6">
        <v>20</v>
      </c>
      <c r="E61" s="6">
        <v>0</v>
      </c>
      <c r="F61" s="6"/>
      <c r="G61" s="6"/>
      <c r="H61" s="6"/>
      <c r="I61" s="6"/>
      <c r="J61" s="6"/>
      <c r="K61" s="6"/>
      <c r="L61" s="6"/>
      <c r="M61" s="6"/>
      <c r="N61" s="7"/>
      <c r="O61" s="7"/>
      <c r="P61" s="7"/>
    </row>
    <row r="62" spans="1:16">
      <c r="A62" s="35">
        <v>54</v>
      </c>
      <c r="B62" s="4" t="str">
        <f>'список прод'!B57</f>
        <v>повидло</v>
      </c>
      <c r="C62" s="35"/>
      <c r="D62" s="6">
        <v>0</v>
      </c>
      <c r="E62" s="6"/>
      <c r="F62" s="6"/>
      <c r="G62" s="6"/>
      <c r="H62" s="6"/>
      <c r="I62" s="6"/>
      <c r="J62" s="6"/>
      <c r="K62" s="6"/>
      <c r="L62" s="6"/>
      <c r="M62" s="6"/>
      <c r="N62" s="7"/>
      <c r="O62" s="7"/>
      <c r="P62" s="7"/>
    </row>
    <row r="65" spans="2:2" ht="18.75">
      <c r="B65" s="18" t="s">
        <v>85</v>
      </c>
    </row>
  </sheetData>
  <sheetProtection algorithmName="SHA-512" hashValue="LrdAWfOuA0qi1NRSOHU5r1/so+5nzT71nxyDjkw2/555SqdgTS5PZvfYL3HRK036uWHXFqlgHZZtFlPNekeJDA==" saltValue="1KMP404W/isGca88GzgyeQ==" spinCount="100000" sheet="1" objects="1" scenarios="1"/>
  <mergeCells count="9">
    <mergeCell ref="A1:P1"/>
    <mergeCell ref="A4:P4"/>
    <mergeCell ref="P6:P7"/>
    <mergeCell ref="A6:A7"/>
    <mergeCell ref="B6:B7"/>
    <mergeCell ref="C6:C7"/>
    <mergeCell ref="D6:M6"/>
    <mergeCell ref="N6:N7"/>
    <mergeCell ref="O6:O7"/>
  </mergeCells>
  <pageMargins left="0.7" right="0.7" top="0.75" bottom="0.75" header="0.3" footer="0.3"/>
  <pageSetup paperSize="9" scale="55" orientation="portrait" horizontalDpi="180" verticalDpi="18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3CF40-FD6C-4D9B-BDDE-95BA7034392C}">
  <sheetPr>
    <tabColor rgb="FF002060"/>
    <pageSetUpPr fitToPage="1"/>
  </sheetPr>
  <dimension ref="A1:AF65"/>
  <sheetViews>
    <sheetView showZeros="0" topLeftCell="E1" zoomScale="60" zoomScaleNormal="60" workbookViewId="0">
      <selection activeCell="AA19" sqref="AA19"/>
    </sheetView>
  </sheetViews>
  <sheetFormatPr defaultColWidth="9.140625" defaultRowHeight="18.75"/>
  <cols>
    <col min="1" max="1" width="9.140625" style="130"/>
    <col min="2" max="2" width="39.140625" style="127" customWidth="1"/>
    <col min="3" max="3" width="19.140625" style="127" customWidth="1"/>
    <col min="4" max="13" width="10.28515625" style="131" customWidth="1"/>
    <col min="14" max="14" width="16.7109375" style="131" customWidth="1"/>
    <col min="15" max="15" width="18.85546875" style="131" customWidth="1"/>
    <col min="16" max="16" width="15.28515625" style="127" customWidth="1"/>
    <col min="17" max="26" width="10.7109375" style="131" customWidth="1"/>
    <col min="27" max="27" width="15.7109375" style="131" customWidth="1"/>
    <col min="28" max="28" width="10.7109375" style="131" customWidth="1"/>
    <col min="29" max="29" width="25.7109375" style="131" customWidth="1"/>
    <col min="30" max="30" width="18.5703125" style="131" customWidth="1"/>
    <col min="31" max="31" width="20.42578125" style="131" customWidth="1"/>
    <col min="32" max="32" width="22.7109375" style="131" customWidth="1"/>
    <col min="33" max="16384" width="9.140625" style="127"/>
  </cols>
  <sheetData>
    <row r="1" spans="1:32" ht="25.5">
      <c r="A1" s="176" t="s">
        <v>89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</row>
    <row r="3" spans="1:32">
      <c r="A3" s="180" t="s">
        <v>201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</row>
    <row r="5" spans="1:32">
      <c r="A5" s="178" t="s">
        <v>4</v>
      </c>
      <c r="B5" s="178" t="s">
        <v>74</v>
      </c>
      <c r="C5" s="181" t="s">
        <v>198</v>
      </c>
      <c r="D5" s="177" t="s">
        <v>77</v>
      </c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 t="s">
        <v>79</v>
      </c>
      <c r="R5" s="177"/>
      <c r="S5" s="177"/>
      <c r="T5" s="177"/>
      <c r="U5" s="177"/>
      <c r="V5" s="177"/>
      <c r="W5" s="177"/>
      <c r="X5" s="177"/>
      <c r="Y5" s="177"/>
      <c r="Z5" s="177"/>
      <c r="AA5" s="178" t="s">
        <v>80</v>
      </c>
      <c r="AB5" s="178"/>
      <c r="AC5" s="178"/>
      <c r="AD5" s="177" t="s">
        <v>81</v>
      </c>
      <c r="AE5" s="177"/>
      <c r="AF5" s="177"/>
    </row>
    <row r="6" spans="1:32" ht="15" customHeight="1">
      <c r="A6" s="178"/>
      <c r="B6" s="178"/>
      <c r="C6" s="182"/>
      <c r="D6" s="178" t="s">
        <v>83</v>
      </c>
      <c r="E6" s="178"/>
      <c r="F6" s="178"/>
      <c r="G6" s="178"/>
      <c r="H6" s="178"/>
      <c r="I6" s="178"/>
      <c r="J6" s="178"/>
      <c r="K6" s="178"/>
      <c r="L6" s="178"/>
      <c r="M6" s="178"/>
      <c r="N6" s="179" t="s">
        <v>84</v>
      </c>
      <c r="O6" s="178" t="s">
        <v>75</v>
      </c>
      <c r="P6" s="178" t="s">
        <v>76</v>
      </c>
      <c r="Q6" s="178" t="s">
        <v>83</v>
      </c>
      <c r="R6" s="178"/>
      <c r="S6" s="178"/>
      <c r="T6" s="178"/>
      <c r="U6" s="178"/>
      <c r="V6" s="178"/>
      <c r="W6" s="178"/>
      <c r="X6" s="178"/>
      <c r="Y6" s="178"/>
      <c r="Z6" s="178"/>
      <c r="AA6" s="178" t="s">
        <v>78</v>
      </c>
      <c r="AB6" s="178" t="s">
        <v>75</v>
      </c>
      <c r="AC6" s="178" t="s">
        <v>76</v>
      </c>
      <c r="AD6" s="177" t="s">
        <v>78</v>
      </c>
      <c r="AE6" s="177" t="s">
        <v>75</v>
      </c>
      <c r="AF6" s="177" t="s">
        <v>76</v>
      </c>
    </row>
    <row r="7" spans="1:32" ht="60.75" customHeight="1">
      <c r="A7" s="178"/>
      <c r="B7" s="178"/>
      <c r="C7" s="183"/>
      <c r="D7" s="128">
        <f>норма!D7</f>
        <v>0</v>
      </c>
      <c r="E7" s="128">
        <f>норма!E7</f>
        <v>0</v>
      </c>
      <c r="F7" s="128">
        <f>норма!F7</f>
        <v>0</v>
      </c>
      <c r="G7" s="128">
        <f>норма!G7</f>
        <v>0</v>
      </c>
      <c r="H7" s="128">
        <f>норма!H7</f>
        <v>0</v>
      </c>
      <c r="I7" s="128">
        <f>норма!I7</f>
        <v>0</v>
      </c>
      <c r="J7" s="128">
        <f>норма!J7</f>
        <v>0</v>
      </c>
      <c r="K7" s="128">
        <f>норма!K7</f>
        <v>0</v>
      </c>
      <c r="L7" s="128">
        <f>норма!L7</f>
        <v>0</v>
      </c>
      <c r="M7" s="128">
        <f>норма!M7</f>
        <v>0</v>
      </c>
      <c r="N7" s="179"/>
      <c r="O7" s="178"/>
      <c r="P7" s="178"/>
      <c r="Q7" s="128">
        <f>D7</f>
        <v>0</v>
      </c>
      <c r="R7" s="128">
        <f t="shared" ref="R7:Z7" si="0">E7</f>
        <v>0</v>
      </c>
      <c r="S7" s="128">
        <f t="shared" si="0"/>
        <v>0</v>
      </c>
      <c r="T7" s="128">
        <f t="shared" si="0"/>
        <v>0</v>
      </c>
      <c r="U7" s="128">
        <f t="shared" si="0"/>
        <v>0</v>
      </c>
      <c r="V7" s="128">
        <f t="shared" si="0"/>
        <v>0</v>
      </c>
      <c r="W7" s="128">
        <f t="shared" si="0"/>
        <v>0</v>
      </c>
      <c r="X7" s="128">
        <f t="shared" si="0"/>
        <v>0</v>
      </c>
      <c r="Y7" s="128">
        <f t="shared" si="0"/>
        <v>0</v>
      </c>
      <c r="Z7" s="128">
        <f t="shared" si="0"/>
        <v>0</v>
      </c>
      <c r="AA7" s="178"/>
      <c r="AB7" s="178"/>
      <c r="AC7" s="178"/>
      <c r="AD7" s="177"/>
      <c r="AE7" s="177"/>
      <c r="AF7" s="177"/>
    </row>
    <row r="8" spans="1:32">
      <c r="A8" s="37">
        <v>1</v>
      </c>
      <c r="B8" s="44" t="str">
        <f>норма!B9</f>
        <v>сиыр  еті</v>
      </c>
      <c r="C8" s="129"/>
      <c r="D8" s="38"/>
      <c r="E8" s="38"/>
      <c r="F8" s="38"/>
      <c r="G8" s="38"/>
      <c r="H8" s="38"/>
      <c r="I8" s="38"/>
      <c r="J8" s="38"/>
      <c r="K8" s="38"/>
      <c r="L8" s="38"/>
      <c r="M8" s="38"/>
      <c r="N8" s="41">
        <f>C8+D8+E8+F8+G8+H8+I8+J8+K8+L8+M8</f>
        <v>0</v>
      </c>
      <c r="O8" s="39">
        <f>'список прод'!C4</f>
        <v>1874</v>
      </c>
      <c r="P8" s="111">
        <f>N8*O8</f>
        <v>0</v>
      </c>
      <c r="Q8" s="132" cm="1">
        <f t="array" ref="Q8:Q61">TRANSPOSE('1-1'!B39:BC39)</f>
        <v>0.107</v>
      </c>
      <c r="R8" s="132" cm="1">
        <f t="array" ref="R8:R60">TRANSPOSE('1-2'!B39:BB39)</f>
        <v>0.08</v>
      </c>
      <c r="S8" s="132" cm="1">
        <f t="array" ref="S8:S59">TRANSPOSE('1-3'!B39:BA39)</f>
        <v>0.11600000000000001</v>
      </c>
      <c r="T8" s="132" cm="1">
        <f t="array" ref="T8:T59">TRANSPOSE('1-4'!B39:BA39)</f>
        <v>0.08</v>
      </c>
      <c r="U8" s="132" cm="1">
        <f t="array" ref="U8:U59">TRANSPOSE('1-5'!B39:BA39)</f>
        <v>8.1000000000000003E-2</v>
      </c>
      <c r="V8" s="132" cm="1">
        <f t="array" ref="V8:V59">TRANSPOSE('2-1'!B39:BA39)</f>
        <v>5.5E-2</v>
      </c>
      <c r="W8" s="132" cm="1">
        <f t="array" ref="W8:W59">TRANSPOSE('2-2'!B39:BA39)</f>
        <v>0.11600000000000001</v>
      </c>
      <c r="X8" s="132" cm="1">
        <f t="array" ref="X8:X59">TRANSPOSE('2-3'!B39:BA39)</f>
        <v>0.11700000000000001</v>
      </c>
      <c r="Y8" s="132" cm="1">
        <f t="array" ref="Y8:Y59">TRANSPOSE('2-4'!B39:BA39)</f>
        <v>0.1</v>
      </c>
      <c r="Z8" s="132" cm="1">
        <f t="array" ref="Z8:Z59">TRANSPOSE('2-5'!B39:BA39)</f>
        <v>7.0999999999999994E-2</v>
      </c>
      <c r="AA8" s="132">
        <f>Q8+R8+S8+T8+U8+V8+W8+X8+Y8+Z8</f>
        <v>0.92299999999999993</v>
      </c>
      <c r="AB8" s="39">
        <f>O8</f>
        <v>1874</v>
      </c>
      <c r="AC8" s="97">
        <f>AA8*AB8</f>
        <v>1729.7019999999998</v>
      </c>
      <c r="AD8" s="184">
        <f>N8-AA8</f>
        <v>-0.92299999999999993</v>
      </c>
      <c r="AE8" s="40">
        <f>O8</f>
        <v>1874</v>
      </c>
      <c r="AF8" s="96">
        <f>AD8*AE8</f>
        <v>-1729.7019999999998</v>
      </c>
    </row>
    <row r="9" spans="1:32">
      <c r="A9" s="37">
        <v>2</v>
      </c>
      <c r="B9" s="44" t="str">
        <f>норма!B10</f>
        <v>тауық  еті</v>
      </c>
      <c r="C9" s="129"/>
      <c r="D9" s="38"/>
      <c r="E9" s="38"/>
      <c r="F9" s="38"/>
      <c r="G9" s="38"/>
      <c r="H9" s="38"/>
      <c r="I9" s="38"/>
      <c r="J9" s="38"/>
      <c r="K9" s="38"/>
      <c r="L9" s="38"/>
      <c r="M9" s="38"/>
      <c r="N9" s="41">
        <f t="shared" ref="N9:N61" si="1">C9+D9+E9+F9+G9+H9+I9+J9+K9+L9+M9</f>
        <v>0</v>
      </c>
      <c r="O9" s="39">
        <f>'список прод'!C5</f>
        <v>859</v>
      </c>
      <c r="P9" s="111">
        <f t="shared" ref="P9:P61" si="2">N9*O9</f>
        <v>0</v>
      </c>
      <c r="Q9" s="132">
        <v>0</v>
      </c>
      <c r="R9" s="132">
        <v>0.14280000000000001</v>
      </c>
      <c r="S9" s="132">
        <v>0.02</v>
      </c>
      <c r="T9" s="132">
        <v>0</v>
      </c>
      <c r="U9" s="132">
        <v>0</v>
      </c>
      <c r="V9" s="132">
        <v>0.02</v>
      </c>
      <c r="W9" s="132">
        <v>0.02</v>
      </c>
      <c r="X9" s="132">
        <v>0</v>
      </c>
      <c r="Y9" s="132">
        <v>0</v>
      </c>
      <c r="Z9" s="132">
        <v>0.02</v>
      </c>
      <c r="AA9" s="132">
        <f t="shared" ref="AA9:AA57" si="3">Q9+R9+S9+T9+U9+V9+W9+X9+Y9+Z9</f>
        <v>0.22279999999999997</v>
      </c>
      <c r="AB9" s="39">
        <f t="shared" ref="AB9:AB61" si="4">O9</f>
        <v>859</v>
      </c>
      <c r="AC9" s="97">
        <f t="shared" ref="AC9:AC57" si="5">AA9*AB9</f>
        <v>191.38519999999997</v>
      </c>
      <c r="AD9" s="184">
        <f t="shared" ref="AD9:AD61" si="6">N9-AA9</f>
        <v>-0.22279999999999997</v>
      </c>
      <c r="AE9" s="40">
        <f t="shared" ref="AE9:AE57" si="7">O9</f>
        <v>859</v>
      </c>
      <c r="AF9" s="96">
        <f t="shared" ref="AF9:AF57" si="8">AD9*AE9</f>
        <v>-191.38519999999997</v>
      </c>
    </row>
    <row r="10" spans="1:32">
      <c r="A10" s="37">
        <v>3</v>
      </c>
      <c r="B10" s="44" t="str">
        <f>норма!B11</f>
        <v>балық</v>
      </c>
      <c r="C10" s="129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41">
        <f t="shared" si="1"/>
        <v>0</v>
      </c>
      <c r="O10" s="39">
        <f>'список прод'!C6</f>
        <v>1800</v>
      </c>
      <c r="P10" s="111">
        <f t="shared" si="2"/>
        <v>0</v>
      </c>
      <c r="Q10" s="132">
        <v>0</v>
      </c>
      <c r="R10" s="132">
        <v>0</v>
      </c>
      <c r="S10" s="132">
        <v>0</v>
      </c>
      <c r="T10" s="132">
        <v>0.1</v>
      </c>
      <c r="U10" s="132">
        <v>0</v>
      </c>
      <c r="V10" s="132">
        <v>0</v>
      </c>
      <c r="W10" s="132">
        <v>0</v>
      </c>
      <c r="X10" s="132">
        <v>0</v>
      </c>
      <c r="Y10" s="132">
        <v>0.1</v>
      </c>
      <c r="Z10" s="132">
        <v>0</v>
      </c>
      <c r="AA10" s="132">
        <f t="shared" si="3"/>
        <v>0.2</v>
      </c>
      <c r="AB10" s="39">
        <f t="shared" si="4"/>
        <v>1800</v>
      </c>
      <c r="AC10" s="97">
        <f t="shared" si="5"/>
        <v>360</v>
      </c>
      <c r="AD10" s="184">
        <f t="shared" si="6"/>
        <v>-0.2</v>
      </c>
      <c r="AE10" s="40">
        <f t="shared" si="7"/>
        <v>1800</v>
      </c>
      <c r="AF10" s="96">
        <f t="shared" si="8"/>
        <v>-360</v>
      </c>
    </row>
    <row r="11" spans="1:32">
      <c r="A11" s="37">
        <v>4</v>
      </c>
      <c r="B11" s="44" t="str">
        <f>норма!B12</f>
        <v>сүт</v>
      </c>
      <c r="C11" s="129"/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41">
        <f t="shared" si="1"/>
        <v>0</v>
      </c>
      <c r="O11" s="39">
        <f>'список прод'!C7</f>
        <v>324</v>
      </c>
      <c r="P11" s="111">
        <f t="shared" si="2"/>
        <v>0</v>
      </c>
      <c r="Q11" s="132">
        <v>0.39300000000000002</v>
      </c>
      <c r="R11" s="132">
        <v>0.2571</v>
      </c>
      <c r="S11" s="132">
        <v>0.35</v>
      </c>
      <c r="T11" s="132">
        <v>0.31</v>
      </c>
      <c r="U11" s="132">
        <v>0.36699999999999999</v>
      </c>
      <c r="V11" s="132">
        <v>0.22</v>
      </c>
      <c r="W11" s="132">
        <v>0.23</v>
      </c>
      <c r="X11" s="132">
        <v>0.28999999999999998</v>
      </c>
      <c r="Y11" s="132">
        <v>0.36099999999999999</v>
      </c>
      <c r="Z11" s="132">
        <v>0.36699999999999999</v>
      </c>
      <c r="AA11" s="132">
        <f t="shared" si="3"/>
        <v>3.1451000000000002</v>
      </c>
      <c r="AB11" s="39">
        <f t="shared" si="4"/>
        <v>324</v>
      </c>
      <c r="AC11" s="97">
        <f t="shared" si="5"/>
        <v>1019.0124000000001</v>
      </c>
      <c r="AD11" s="184">
        <f t="shared" si="6"/>
        <v>-3.1451000000000002</v>
      </c>
      <c r="AE11" s="40">
        <f t="shared" si="7"/>
        <v>324</v>
      </c>
      <c r="AF11" s="96">
        <f t="shared" si="8"/>
        <v>-1019.0124000000001</v>
      </c>
    </row>
    <row r="12" spans="1:32">
      <c r="A12" s="37">
        <v>5</v>
      </c>
      <c r="B12" s="44" t="str">
        <f>норма!B13</f>
        <v>айран</v>
      </c>
      <c r="C12" s="129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41">
        <f t="shared" si="1"/>
        <v>0</v>
      </c>
      <c r="O12" s="39">
        <f>'список прод'!C8</f>
        <v>343</v>
      </c>
      <c r="P12" s="111">
        <f t="shared" si="2"/>
        <v>0</v>
      </c>
      <c r="Q12" s="132">
        <v>0</v>
      </c>
      <c r="R12" s="132">
        <v>0</v>
      </c>
      <c r="S12" s="132">
        <v>0</v>
      </c>
      <c r="T12" s="132">
        <v>0.2</v>
      </c>
      <c r="U12" s="132">
        <v>0</v>
      </c>
      <c r="V12" s="132">
        <v>0.2</v>
      </c>
      <c r="W12" s="132">
        <v>0</v>
      </c>
      <c r="X12" s="132">
        <v>0</v>
      </c>
      <c r="Y12" s="132">
        <v>0.2</v>
      </c>
      <c r="Z12" s="132">
        <v>0</v>
      </c>
      <c r="AA12" s="132">
        <f t="shared" si="3"/>
        <v>0.60000000000000009</v>
      </c>
      <c r="AB12" s="39">
        <f t="shared" si="4"/>
        <v>343</v>
      </c>
      <c r="AC12" s="97">
        <f t="shared" si="5"/>
        <v>205.80000000000004</v>
      </c>
      <c r="AD12" s="184">
        <f t="shared" si="6"/>
        <v>-0.60000000000000009</v>
      </c>
      <c r="AE12" s="40">
        <f t="shared" si="7"/>
        <v>343</v>
      </c>
      <c r="AF12" s="96">
        <f t="shared" si="8"/>
        <v>-205.80000000000004</v>
      </c>
    </row>
    <row r="13" spans="1:32">
      <c r="A13" s="37">
        <v>6</v>
      </c>
      <c r="B13" s="44" t="str">
        <f>норма!B14</f>
        <v>кондитерлік  өнімдер</v>
      </c>
      <c r="C13" s="129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41">
        <f t="shared" si="1"/>
        <v>0</v>
      </c>
      <c r="O13" s="39">
        <f>'список прод'!C9</f>
        <v>600</v>
      </c>
      <c r="P13" s="111">
        <f t="shared" si="2"/>
        <v>0</v>
      </c>
      <c r="Q13" s="132">
        <v>0.03</v>
      </c>
      <c r="R13" s="132">
        <v>0.03</v>
      </c>
      <c r="S13" s="132">
        <v>0.21</v>
      </c>
      <c r="T13" s="132">
        <v>0.03</v>
      </c>
      <c r="U13" s="132">
        <v>0.03</v>
      </c>
      <c r="V13" s="132">
        <v>0.03</v>
      </c>
      <c r="W13" s="132">
        <v>0.01</v>
      </c>
      <c r="X13" s="132">
        <v>0.03</v>
      </c>
      <c r="Y13" s="132">
        <v>0.01</v>
      </c>
      <c r="Z13" s="132">
        <v>0.03</v>
      </c>
      <c r="AA13" s="132">
        <f t="shared" si="3"/>
        <v>0.44000000000000017</v>
      </c>
      <c r="AB13" s="39">
        <f t="shared" si="4"/>
        <v>600</v>
      </c>
      <c r="AC13" s="97">
        <f t="shared" si="5"/>
        <v>264.00000000000011</v>
      </c>
      <c r="AD13" s="184">
        <f t="shared" si="6"/>
        <v>-0.44000000000000017</v>
      </c>
      <c r="AE13" s="40">
        <f t="shared" si="7"/>
        <v>600</v>
      </c>
      <c r="AF13" s="96">
        <f t="shared" si="8"/>
        <v>-264.00000000000011</v>
      </c>
    </row>
    <row r="14" spans="1:32">
      <c r="A14" s="37">
        <v>7</v>
      </c>
      <c r="B14" s="44" t="str">
        <f>норма!B15</f>
        <v>қаймақ</v>
      </c>
      <c r="C14" s="129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41">
        <f t="shared" si="1"/>
        <v>0</v>
      </c>
      <c r="O14" s="39">
        <f>'список прод'!C10</f>
        <v>2100</v>
      </c>
      <c r="P14" s="111">
        <f t="shared" si="2"/>
        <v>0</v>
      </c>
      <c r="Q14" s="132">
        <v>0</v>
      </c>
      <c r="R14" s="132">
        <v>0</v>
      </c>
      <c r="S14" s="132">
        <v>0.01</v>
      </c>
      <c r="T14" s="132">
        <v>0</v>
      </c>
      <c r="U14" s="132">
        <v>0</v>
      </c>
      <c r="V14" s="132">
        <v>0</v>
      </c>
      <c r="W14" s="132">
        <v>0.01</v>
      </c>
      <c r="X14" s="132">
        <v>0</v>
      </c>
      <c r="Y14" s="132">
        <v>1.0999999999999999E-2</v>
      </c>
      <c r="Z14" s="132">
        <v>0</v>
      </c>
      <c r="AA14" s="132">
        <f t="shared" si="3"/>
        <v>3.1E-2</v>
      </c>
      <c r="AB14" s="39">
        <f t="shared" si="4"/>
        <v>2100</v>
      </c>
      <c r="AC14" s="97">
        <f t="shared" si="5"/>
        <v>65.099999999999994</v>
      </c>
      <c r="AD14" s="184">
        <f t="shared" si="6"/>
        <v>-3.1E-2</v>
      </c>
      <c r="AE14" s="40">
        <f t="shared" si="7"/>
        <v>2100</v>
      </c>
      <c r="AF14" s="96">
        <f t="shared" si="8"/>
        <v>-65.099999999999994</v>
      </c>
    </row>
    <row r="15" spans="1:32">
      <c r="A15" s="37">
        <v>8</v>
      </c>
      <c r="B15" s="44" t="str">
        <f>норма!B16</f>
        <v>сүзбе</v>
      </c>
      <c r="C15" s="129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41">
        <f t="shared" si="1"/>
        <v>0</v>
      </c>
      <c r="O15" s="39">
        <f>'список прод'!C11</f>
        <v>1916</v>
      </c>
      <c r="P15" s="111">
        <f t="shared" si="2"/>
        <v>0</v>
      </c>
      <c r="Q15" s="132">
        <v>0.13600000000000001</v>
      </c>
      <c r="R15" s="132">
        <v>0</v>
      </c>
      <c r="S15" s="132">
        <v>0</v>
      </c>
      <c r="T15" s="132">
        <v>0</v>
      </c>
      <c r="U15" s="132">
        <v>0</v>
      </c>
      <c r="V15" s="132">
        <v>0.13600000000000001</v>
      </c>
      <c r="W15" s="132">
        <v>0</v>
      </c>
      <c r="X15" s="132">
        <v>0</v>
      </c>
      <c r="Y15" s="132">
        <v>0</v>
      </c>
      <c r="Z15" s="132">
        <v>0</v>
      </c>
      <c r="AA15" s="132">
        <f t="shared" si="3"/>
        <v>0.27200000000000002</v>
      </c>
      <c r="AB15" s="39">
        <f t="shared" si="4"/>
        <v>1916</v>
      </c>
      <c r="AC15" s="97">
        <f t="shared" si="5"/>
        <v>521.15200000000004</v>
      </c>
      <c r="AD15" s="184">
        <f t="shared" si="6"/>
        <v>-0.27200000000000002</v>
      </c>
      <c r="AE15" s="40">
        <f t="shared" si="7"/>
        <v>1916</v>
      </c>
      <c r="AF15" s="96">
        <f t="shared" si="8"/>
        <v>-521.15200000000004</v>
      </c>
    </row>
    <row r="16" spans="1:32">
      <c r="A16" s="37">
        <v>9</v>
      </c>
      <c r="B16" s="44" t="str">
        <f>норма!B17</f>
        <v>жұмыртқа  (дана)</v>
      </c>
      <c r="C16" s="129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41">
        <f t="shared" si="1"/>
        <v>0</v>
      </c>
      <c r="O16" s="39">
        <f>'список прод'!C12</f>
        <v>4.9400000000000004</v>
      </c>
      <c r="P16" s="111">
        <f t="shared" si="2"/>
        <v>0</v>
      </c>
      <c r="Q16" s="132">
        <v>1E-3</v>
      </c>
      <c r="R16" s="132">
        <v>3.0000000000000001E-3</v>
      </c>
      <c r="S16" s="132">
        <v>1E-3</v>
      </c>
      <c r="T16" s="132">
        <v>5.0000000000000001E-4</v>
      </c>
      <c r="U16" s="132">
        <v>1E-3</v>
      </c>
      <c r="V16" s="132">
        <v>1.1000000000000001E-3</v>
      </c>
      <c r="W16" s="132">
        <v>1E-3</v>
      </c>
      <c r="X16" s="132">
        <v>0</v>
      </c>
      <c r="Y16" s="132">
        <v>1E-4</v>
      </c>
      <c r="Z16" s="132">
        <v>1E-3</v>
      </c>
      <c r="AA16" s="132">
        <f t="shared" si="3"/>
        <v>9.7000000000000003E-3</v>
      </c>
      <c r="AB16" s="39">
        <f t="shared" si="4"/>
        <v>4.9400000000000004</v>
      </c>
      <c r="AC16" s="97">
        <f t="shared" si="5"/>
        <v>4.7918000000000002E-2</v>
      </c>
      <c r="AD16" s="184">
        <f t="shared" si="6"/>
        <v>-9.7000000000000003E-3</v>
      </c>
      <c r="AE16" s="40">
        <f t="shared" si="7"/>
        <v>4.9400000000000004</v>
      </c>
      <c r="AF16" s="96">
        <f t="shared" si="8"/>
        <v>-4.7918000000000002E-2</v>
      </c>
    </row>
    <row r="17" spans="1:32">
      <c r="A17" s="37">
        <v>10</v>
      </c>
      <c r="B17" s="44" t="str">
        <f>норма!B18</f>
        <v>картоп</v>
      </c>
      <c r="C17" s="129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41">
        <f t="shared" si="1"/>
        <v>0</v>
      </c>
      <c r="O17" s="39">
        <f>'список прод'!C13</f>
        <v>111</v>
      </c>
      <c r="P17" s="111">
        <f t="shared" si="2"/>
        <v>0</v>
      </c>
      <c r="Q17" s="132">
        <v>0.1925</v>
      </c>
      <c r="R17" s="132">
        <v>2.46E-2</v>
      </c>
      <c r="S17" s="132">
        <v>0.185</v>
      </c>
      <c r="T17" s="132">
        <v>8.3299999999999999E-2</v>
      </c>
      <c r="U17" s="132">
        <v>0.26800000000000002</v>
      </c>
      <c r="V17" s="132">
        <v>0.08</v>
      </c>
      <c r="W17" s="132">
        <v>0.185</v>
      </c>
      <c r="X17" s="132">
        <v>0.24249999999999999</v>
      </c>
      <c r="Y17" s="132">
        <v>0.06</v>
      </c>
      <c r="Z17" s="132">
        <v>0.24880000000000002</v>
      </c>
      <c r="AA17" s="132">
        <f t="shared" si="3"/>
        <v>1.5697000000000001</v>
      </c>
      <c r="AB17" s="39">
        <f t="shared" si="4"/>
        <v>111</v>
      </c>
      <c r="AC17" s="97">
        <f t="shared" si="5"/>
        <v>174.23670000000001</v>
      </c>
      <c r="AD17" s="184">
        <f t="shared" si="6"/>
        <v>-1.5697000000000001</v>
      </c>
      <c r="AE17" s="40">
        <f t="shared" si="7"/>
        <v>111</v>
      </c>
      <c r="AF17" s="96">
        <f t="shared" si="8"/>
        <v>-174.23670000000001</v>
      </c>
    </row>
    <row r="18" spans="1:32">
      <c r="A18" s="37">
        <v>11</v>
      </c>
      <c r="B18" s="44" t="str">
        <f>норма!B19</f>
        <v>сәбіз</v>
      </c>
      <c r="C18" s="129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41">
        <f t="shared" si="1"/>
        <v>0</v>
      </c>
      <c r="O18" s="39">
        <f>'список прод'!C14</f>
        <v>180</v>
      </c>
      <c r="P18" s="111">
        <f t="shared" si="2"/>
        <v>0</v>
      </c>
      <c r="Q18" s="132">
        <v>0</v>
      </c>
      <c r="R18" s="132">
        <v>8.2000000000000003E-2</v>
      </c>
      <c r="S18" s="132">
        <v>3.7700000000000004E-2</v>
      </c>
      <c r="T18" s="132">
        <v>3.5799999999999998E-2</v>
      </c>
      <c r="U18" s="132">
        <v>1.6800000000000002E-2</v>
      </c>
      <c r="V18" s="132">
        <v>2.1999999999999999E-2</v>
      </c>
      <c r="W18" s="132">
        <v>9.7700000000000009E-2</v>
      </c>
      <c r="X18" s="132">
        <v>0.01</v>
      </c>
      <c r="Y18" s="132">
        <v>7.0800000000000002E-2</v>
      </c>
      <c r="Z18" s="132">
        <v>1.6800000000000002E-2</v>
      </c>
      <c r="AA18" s="132">
        <f t="shared" si="3"/>
        <v>0.3896</v>
      </c>
      <c r="AB18" s="39">
        <f t="shared" si="4"/>
        <v>180</v>
      </c>
      <c r="AC18" s="97">
        <f t="shared" si="5"/>
        <v>70.128</v>
      </c>
      <c r="AD18" s="184">
        <f t="shared" si="6"/>
        <v>-0.3896</v>
      </c>
      <c r="AE18" s="40">
        <f t="shared" si="7"/>
        <v>180</v>
      </c>
      <c r="AF18" s="96">
        <f t="shared" si="8"/>
        <v>-70.128</v>
      </c>
    </row>
    <row r="19" spans="1:32">
      <c r="A19" s="37">
        <v>12</v>
      </c>
      <c r="B19" s="44" t="str">
        <f>норма!B20</f>
        <v>қызылша</v>
      </c>
      <c r="C19" s="129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41">
        <f t="shared" si="1"/>
        <v>0</v>
      </c>
      <c r="O19" s="39">
        <f>'список прод'!C15</f>
        <v>197</v>
      </c>
      <c r="P19" s="111">
        <f t="shared" si="2"/>
        <v>0</v>
      </c>
      <c r="Q19" s="132">
        <v>0.01</v>
      </c>
      <c r="R19" s="132">
        <v>4.2700000000000002E-2</v>
      </c>
      <c r="S19" s="132">
        <v>0</v>
      </c>
      <c r="T19" s="132">
        <v>0</v>
      </c>
      <c r="U19" s="132">
        <v>1.0999999999999999E-2</v>
      </c>
      <c r="V19" s="132">
        <v>0</v>
      </c>
      <c r="W19" s="132">
        <v>0</v>
      </c>
      <c r="X19" s="132">
        <v>0.01</v>
      </c>
      <c r="Y19" s="132">
        <v>7.0000000000000007E-2</v>
      </c>
      <c r="Z19" s="132">
        <v>1.0999999999999999E-2</v>
      </c>
      <c r="AA19" s="132">
        <f t="shared" si="3"/>
        <v>0.1547</v>
      </c>
      <c r="AB19" s="39">
        <f t="shared" si="4"/>
        <v>197</v>
      </c>
      <c r="AC19" s="97">
        <f t="shared" si="5"/>
        <v>30.475899999999999</v>
      </c>
      <c r="AD19" s="184">
        <f t="shared" si="6"/>
        <v>-0.1547</v>
      </c>
      <c r="AE19" s="40">
        <f t="shared" si="7"/>
        <v>197</v>
      </c>
      <c r="AF19" s="96">
        <f t="shared" si="8"/>
        <v>-30.475899999999999</v>
      </c>
    </row>
    <row r="20" spans="1:32">
      <c r="A20" s="37">
        <v>13</v>
      </c>
      <c r="B20" s="44" t="str">
        <f>норма!B21</f>
        <v>қырыққабат</v>
      </c>
      <c r="C20" s="129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41">
        <f t="shared" si="1"/>
        <v>0</v>
      </c>
      <c r="O20" s="39">
        <f>'список прод'!C16</f>
        <v>145</v>
      </c>
      <c r="P20" s="111">
        <f t="shared" si="2"/>
        <v>0</v>
      </c>
      <c r="Q20" s="132">
        <v>0</v>
      </c>
      <c r="R20" s="132">
        <v>0.02</v>
      </c>
      <c r="S20" s="132">
        <v>0.1</v>
      </c>
      <c r="T20" s="132">
        <v>0.05</v>
      </c>
      <c r="U20" s="132">
        <v>1.0800000000000001E-2</v>
      </c>
      <c r="V20" s="132">
        <v>0</v>
      </c>
      <c r="W20" s="132">
        <v>0.1</v>
      </c>
      <c r="X20" s="132">
        <v>0</v>
      </c>
      <c r="Y20" s="132">
        <v>0.05</v>
      </c>
      <c r="Z20" s="132">
        <v>4.0799999999999996E-2</v>
      </c>
      <c r="AA20" s="132">
        <f t="shared" si="3"/>
        <v>0.37160000000000004</v>
      </c>
      <c r="AB20" s="39">
        <f t="shared" si="4"/>
        <v>145</v>
      </c>
      <c r="AC20" s="97">
        <f t="shared" si="5"/>
        <v>53.882000000000005</v>
      </c>
      <c r="AD20" s="184">
        <f t="shared" si="6"/>
        <v>-0.37160000000000004</v>
      </c>
      <c r="AE20" s="40">
        <f t="shared" si="7"/>
        <v>145</v>
      </c>
      <c r="AF20" s="96">
        <f t="shared" si="8"/>
        <v>-53.882000000000005</v>
      </c>
    </row>
    <row r="21" spans="1:32">
      <c r="A21" s="37">
        <v>14</v>
      </c>
      <c r="B21" s="44" t="str">
        <f>норма!B22</f>
        <v>жуа (пияз)</v>
      </c>
      <c r="C21" s="129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41">
        <f t="shared" si="1"/>
        <v>0</v>
      </c>
      <c r="O21" s="39">
        <f>'список прод'!C17</f>
        <v>93</v>
      </c>
      <c r="P21" s="111">
        <f t="shared" si="2"/>
        <v>0</v>
      </c>
      <c r="Q21" s="132">
        <v>2.6699999999999998E-2</v>
      </c>
      <c r="R21" s="132">
        <v>2.6199999999999998E-2</v>
      </c>
      <c r="S21" s="132">
        <v>3.7200000000000004E-2</v>
      </c>
      <c r="T21" s="132">
        <v>2.9499999999999998E-2</v>
      </c>
      <c r="U21" s="132">
        <v>1.9399999999999997E-2</v>
      </c>
      <c r="V21" s="132">
        <v>2.7699999999999999E-2</v>
      </c>
      <c r="W21" s="132">
        <v>2.9499999999999998E-2</v>
      </c>
      <c r="X21" s="132">
        <v>3.6700000000000003E-2</v>
      </c>
      <c r="Y21" s="132">
        <v>2.1999999999999999E-2</v>
      </c>
      <c r="Z21" s="132">
        <v>1.89E-2</v>
      </c>
      <c r="AA21" s="132">
        <f t="shared" si="3"/>
        <v>0.27380000000000004</v>
      </c>
      <c r="AB21" s="39">
        <f t="shared" si="4"/>
        <v>93</v>
      </c>
      <c r="AC21" s="97">
        <f t="shared" si="5"/>
        <v>25.463400000000004</v>
      </c>
      <c r="AD21" s="184">
        <f t="shared" si="6"/>
        <v>-0.27380000000000004</v>
      </c>
      <c r="AE21" s="40">
        <f t="shared" si="7"/>
        <v>93</v>
      </c>
      <c r="AF21" s="96">
        <f t="shared" si="8"/>
        <v>-25.463400000000004</v>
      </c>
    </row>
    <row r="22" spans="1:32">
      <c r="A22" s="37">
        <v>15</v>
      </c>
      <c r="B22" s="44" t="str">
        <f>норма!B23</f>
        <v>фасоль</v>
      </c>
      <c r="C22" s="129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41">
        <f t="shared" si="1"/>
        <v>0</v>
      </c>
      <c r="O22" s="39">
        <f>'список прод'!C18</f>
        <v>700</v>
      </c>
      <c r="P22" s="111">
        <f t="shared" si="2"/>
        <v>0</v>
      </c>
      <c r="Q22" s="132">
        <v>0</v>
      </c>
      <c r="R22" s="132">
        <v>0</v>
      </c>
      <c r="S22" s="132">
        <v>0</v>
      </c>
      <c r="T22" s="132">
        <v>1.6199999999999999E-2</v>
      </c>
      <c r="U22" s="132">
        <v>0</v>
      </c>
      <c r="V22" s="132">
        <v>0</v>
      </c>
      <c r="W22" s="132">
        <v>0</v>
      </c>
      <c r="X22" s="132">
        <v>0</v>
      </c>
      <c r="Y22" s="132">
        <v>0</v>
      </c>
      <c r="Z22" s="132">
        <v>0</v>
      </c>
      <c r="AA22" s="132">
        <f t="shared" si="3"/>
        <v>1.6199999999999999E-2</v>
      </c>
      <c r="AB22" s="39">
        <f t="shared" si="4"/>
        <v>700</v>
      </c>
      <c r="AC22" s="97">
        <f t="shared" si="5"/>
        <v>11.34</v>
      </c>
      <c r="AD22" s="184">
        <f t="shared" si="6"/>
        <v>-1.6199999999999999E-2</v>
      </c>
      <c r="AE22" s="40">
        <f t="shared" si="7"/>
        <v>700</v>
      </c>
      <c r="AF22" s="96">
        <f t="shared" si="8"/>
        <v>-11.34</v>
      </c>
    </row>
    <row r="23" spans="1:32">
      <c r="A23" s="37">
        <v>16</v>
      </c>
      <c r="B23" s="44" t="str">
        <f>норма!B24</f>
        <v>қызанақ</v>
      </c>
      <c r="C23" s="129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41">
        <f t="shared" si="1"/>
        <v>0</v>
      </c>
      <c r="O23" s="39">
        <f>'список прод'!C19</f>
        <v>700</v>
      </c>
      <c r="P23" s="111">
        <f t="shared" si="2"/>
        <v>0</v>
      </c>
      <c r="Q23" s="132">
        <v>0</v>
      </c>
      <c r="R23" s="132">
        <v>0</v>
      </c>
      <c r="S23" s="132">
        <v>3.1300000000000001E-2</v>
      </c>
      <c r="T23" s="132">
        <v>0</v>
      </c>
      <c r="U23" s="132">
        <v>0</v>
      </c>
      <c r="V23" s="132">
        <v>3.1300000000000001E-2</v>
      </c>
      <c r="W23" s="132">
        <v>0</v>
      </c>
      <c r="X23" s="132">
        <v>0</v>
      </c>
      <c r="Y23" s="132">
        <v>0</v>
      </c>
      <c r="Z23" s="132">
        <v>0</v>
      </c>
      <c r="AA23" s="132">
        <f t="shared" si="3"/>
        <v>6.2600000000000003E-2</v>
      </c>
      <c r="AB23" s="39">
        <f t="shared" si="4"/>
        <v>700</v>
      </c>
      <c r="AC23" s="97">
        <f t="shared" si="5"/>
        <v>43.82</v>
      </c>
      <c r="AD23" s="184">
        <f t="shared" si="6"/>
        <v>-6.2600000000000003E-2</v>
      </c>
      <c r="AE23" s="40">
        <f t="shared" si="7"/>
        <v>700</v>
      </c>
      <c r="AF23" s="96">
        <f t="shared" si="8"/>
        <v>-43.82</v>
      </c>
    </row>
    <row r="24" spans="1:32">
      <c r="A24" s="37">
        <v>17</v>
      </c>
      <c r="B24" s="44" t="str">
        <f>норма!B25</f>
        <v>қияр</v>
      </c>
      <c r="C24" s="129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41">
        <f t="shared" si="1"/>
        <v>0</v>
      </c>
      <c r="O24" s="39">
        <f>'список прод'!C20</f>
        <v>600</v>
      </c>
      <c r="P24" s="111">
        <f t="shared" si="2"/>
        <v>0</v>
      </c>
      <c r="Q24" s="132">
        <v>0</v>
      </c>
      <c r="R24" s="132">
        <v>0</v>
      </c>
      <c r="S24" s="132">
        <v>1.8699999999999998E-2</v>
      </c>
      <c r="T24" s="132">
        <v>0</v>
      </c>
      <c r="U24" s="132">
        <v>0</v>
      </c>
      <c r="V24" s="132">
        <v>1.8699999999999998E-2</v>
      </c>
      <c r="W24" s="132">
        <v>0</v>
      </c>
      <c r="X24" s="132">
        <v>0</v>
      </c>
      <c r="Y24" s="132">
        <v>0</v>
      </c>
      <c r="Z24" s="132">
        <v>0</v>
      </c>
      <c r="AA24" s="132">
        <f t="shared" si="3"/>
        <v>3.7399999999999996E-2</v>
      </c>
      <c r="AB24" s="39">
        <f t="shared" si="4"/>
        <v>600</v>
      </c>
      <c r="AC24" s="97">
        <f t="shared" si="5"/>
        <v>22.439999999999998</v>
      </c>
      <c r="AD24" s="184">
        <f t="shared" si="6"/>
        <v>-3.7399999999999996E-2</v>
      </c>
      <c r="AE24" s="40">
        <f t="shared" si="7"/>
        <v>600</v>
      </c>
      <c r="AF24" s="96">
        <f t="shared" si="8"/>
        <v>-22.439999999999998</v>
      </c>
    </row>
    <row r="25" spans="1:32">
      <c r="A25" s="37">
        <v>18</v>
      </c>
      <c r="B25" s="44" t="str">
        <f>норма!B26</f>
        <v>сарымай</v>
      </c>
      <c r="C25" s="129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41">
        <f t="shared" si="1"/>
        <v>0</v>
      </c>
      <c r="O25" s="39">
        <f>'список прод'!C21</f>
        <v>3676</v>
      </c>
      <c r="P25" s="111">
        <f t="shared" si="2"/>
        <v>0</v>
      </c>
      <c r="Q25" s="132">
        <v>1.9E-2</v>
      </c>
      <c r="R25" s="132">
        <v>2.3600000000000003E-2</v>
      </c>
      <c r="S25" s="132">
        <v>2.1000000000000001E-2</v>
      </c>
      <c r="T25" s="132">
        <v>1.4999999999999999E-2</v>
      </c>
      <c r="U25" s="132">
        <v>1.7999999999999999E-2</v>
      </c>
      <c r="V25" s="132">
        <v>2.1999999999999999E-2</v>
      </c>
      <c r="W25" s="132">
        <v>1.9E-2</v>
      </c>
      <c r="X25" s="132">
        <v>1.2999999999999999E-2</v>
      </c>
      <c r="Y25" s="132">
        <v>0.03</v>
      </c>
      <c r="Z25" s="132">
        <v>0.02</v>
      </c>
      <c r="AA25" s="132">
        <f t="shared" si="3"/>
        <v>0.2006</v>
      </c>
      <c r="AB25" s="39">
        <f t="shared" si="4"/>
        <v>3676</v>
      </c>
      <c r="AC25" s="97">
        <f t="shared" si="5"/>
        <v>737.40560000000005</v>
      </c>
      <c r="AD25" s="184">
        <f t="shared" si="6"/>
        <v>-0.2006</v>
      </c>
      <c r="AE25" s="40">
        <f t="shared" si="7"/>
        <v>3676</v>
      </c>
      <c r="AF25" s="96">
        <f t="shared" si="8"/>
        <v>-737.40560000000005</v>
      </c>
    </row>
    <row r="26" spans="1:32">
      <c r="A26" s="37">
        <v>19</v>
      </c>
      <c r="B26" s="44" t="str">
        <f>норма!B27</f>
        <v>сұйық май</v>
      </c>
      <c r="C26" s="129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41">
        <f t="shared" si="1"/>
        <v>0</v>
      </c>
      <c r="O26" s="39">
        <f>'список прод'!C22</f>
        <v>670</v>
      </c>
      <c r="P26" s="111">
        <f t="shared" si="2"/>
        <v>0</v>
      </c>
      <c r="Q26" s="132">
        <v>1.2E-2</v>
      </c>
      <c r="R26" s="132">
        <v>1.11E-2</v>
      </c>
      <c r="S26" s="132">
        <v>1.55E-2</v>
      </c>
      <c r="T26" s="132">
        <v>6.4999999999999997E-3</v>
      </c>
      <c r="U26" s="132">
        <v>9.4999999999999998E-3</v>
      </c>
      <c r="V26" s="132">
        <v>1.15E-2</v>
      </c>
      <c r="W26" s="132">
        <v>1.4999999999999999E-2</v>
      </c>
      <c r="X26" s="132">
        <v>0.01</v>
      </c>
      <c r="Y26" s="132">
        <v>8.5000000000000006E-3</v>
      </c>
      <c r="Z26" s="132">
        <v>8.5000000000000006E-3</v>
      </c>
      <c r="AA26" s="132">
        <f t="shared" si="3"/>
        <v>0.1081</v>
      </c>
      <c r="AB26" s="39">
        <f t="shared" si="4"/>
        <v>670</v>
      </c>
      <c r="AC26" s="97">
        <f t="shared" si="5"/>
        <v>72.427000000000007</v>
      </c>
      <c r="AD26" s="184">
        <f t="shared" si="6"/>
        <v>-0.1081</v>
      </c>
      <c r="AE26" s="40">
        <f t="shared" si="7"/>
        <v>670</v>
      </c>
      <c r="AF26" s="96">
        <f t="shared" si="8"/>
        <v>-72.427000000000007</v>
      </c>
    </row>
    <row r="27" spans="1:32">
      <c r="A27" s="37">
        <v>20</v>
      </c>
      <c r="B27" s="44" t="str">
        <f>норма!B28</f>
        <v>сұлы жармасы</v>
      </c>
      <c r="C27" s="129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41">
        <f t="shared" si="1"/>
        <v>0</v>
      </c>
      <c r="O27" s="39">
        <f>'список прод'!C23</f>
        <v>421</v>
      </c>
      <c r="P27" s="111">
        <f t="shared" si="2"/>
        <v>0</v>
      </c>
      <c r="Q27" s="132">
        <v>0</v>
      </c>
      <c r="R27" s="132">
        <v>0</v>
      </c>
      <c r="S27" s="132">
        <v>0.02</v>
      </c>
      <c r="T27" s="132">
        <v>0</v>
      </c>
      <c r="U27" s="132">
        <v>0</v>
      </c>
      <c r="V27" s="132">
        <v>0</v>
      </c>
      <c r="W27" s="132">
        <v>0</v>
      </c>
      <c r="X27" s="132">
        <v>0</v>
      </c>
      <c r="Y27" s="132">
        <v>0.02</v>
      </c>
      <c r="Z27" s="132">
        <v>0</v>
      </c>
      <c r="AA27" s="132">
        <f t="shared" si="3"/>
        <v>0.04</v>
      </c>
      <c r="AB27" s="39">
        <f t="shared" si="4"/>
        <v>421</v>
      </c>
      <c r="AC27" s="97">
        <f t="shared" si="5"/>
        <v>16.84</v>
      </c>
      <c r="AD27" s="184">
        <f t="shared" si="6"/>
        <v>-0.04</v>
      </c>
      <c r="AE27" s="40">
        <f t="shared" si="7"/>
        <v>421</v>
      </c>
      <c r="AF27" s="96">
        <f t="shared" si="8"/>
        <v>-16.84</v>
      </c>
    </row>
    <row r="28" spans="1:32">
      <c r="A28" s="37">
        <v>21</v>
      </c>
      <c r="B28" s="44" t="str">
        <f>норма!B29</f>
        <v>інжу арпасы (перловая крупа)</v>
      </c>
      <c r="C28" s="129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41">
        <f t="shared" si="1"/>
        <v>0</v>
      </c>
      <c r="O28" s="39">
        <f>'список прод'!C24</f>
        <v>421</v>
      </c>
      <c r="P28" s="111">
        <f t="shared" si="2"/>
        <v>0</v>
      </c>
      <c r="Q28" s="132">
        <v>0</v>
      </c>
      <c r="R28" s="132">
        <v>0</v>
      </c>
      <c r="S28" s="132">
        <v>7.0000000000000001E-3</v>
      </c>
      <c r="T28" s="132">
        <v>0</v>
      </c>
      <c r="U28" s="132">
        <v>0</v>
      </c>
      <c r="V28" s="132">
        <v>0</v>
      </c>
      <c r="W28" s="132">
        <v>7.0000000000000001E-3</v>
      </c>
      <c r="X28" s="132">
        <v>0</v>
      </c>
      <c r="Y28" s="132">
        <v>0</v>
      </c>
      <c r="Z28" s="132">
        <v>0.01</v>
      </c>
      <c r="AA28" s="132">
        <f t="shared" si="3"/>
        <v>2.4E-2</v>
      </c>
      <c r="AB28" s="39">
        <f t="shared" si="4"/>
        <v>421</v>
      </c>
      <c r="AC28" s="97">
        <f t="shared" si="5"/>
        <v>10.104000000000001</v>
      </c>
      <c r="AD28" s="184">
        <f t="shared" si="6"/>
        <v>-2.4E-2</v>
      </c>
      <c r="AE28" s="40">
        <f t="shared" si="7"/>
        <v>421</v>
      </c>
      <c r="AF28" s="96">
        <f t="shared" si="8"/>
        <v>-10.104000000000001</v>
      </c>
    </row>
    <row r="29" spans="1:32">
      <c r="A29" s="37">
        <v>22</v>
      </c>
      <c r="B29" s="44" t="str">
        <f>норма!B30</f>
        <v>бидай жармасы</v>
      </c>
      <c r="C29" s="129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41">
        <f t="shared" si="1"/>
        <v>0</v>
      </c>
      <c r="O29" s="39">
        <f>'список прод'!C25</f>
        <v>421</v>
      </c>
      <c r="P29" s="111">
        <f t="shared" si="2"/>
        <v>0</v>
      </c>
      <c r="Q29" s="132">
        <v>0</v>
      </c>
      <c r="R29" s="132">
        <v>0</v>
      </c>
      <c r="S29" s="132">
        <v>0</v>
      </c>
      <c r="T29" s="132">
        <v>0</v>
      </c>
      <c r="U29" s="132">
        <v>0</v>
      </c>
      <c r="V29" s="132">
        <v>0</v>
      </c>
      <c r="W29" s="132">
        <v>0</v>
      </c>
      <c r="X29" s="132">
        <v>0</v>
      </c>
      <c r="Y29" s="132">
        <v>0</v>
      </c>
      <c r="Z29" s="132">
        <v>0</v>
      </c>
      <c r="AA29" s="132">
        <f t="shared" si="3"/>
        <v>0</v>
      </c>
      <c r="AB29" s="39">
        <f t="shared" si="4"/>
        <v>421</v>
      </c>
      <c r="AC29" s="97">
        <f t="shared" si="5"/>
        <v>0</v>
      </c>
      <c r="AD29" s="184">
        <f t="shared" si="6"/>
        <v>0</v>
      </c>
      <c r="AE29" s="40">
        <f t="shared" si="7"/>
        <v>421</v>
      </c>
      <c r="AF29" s="96">
        <f t="shared" si="8"/>
        <v>0</v>
      </c>
    </row>
    <row r="30" spans="1:32">
      <c r="A30" s="37">
        <v>23</v>
      </c>
      <c r="B30" s="44" t="str">
        <f>норма!B31</f>
        <v>макарон өнімдері</v>
      </c>
      <c r="C30" s="129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41">
        <f t="shared" si="1"/>
        <v>0</v>
      </c>
      <c r="O30" s="39">
        <f>'список прод'!C26</f>
        <v>292</v>
      </c>
      <c r="P30" s="111">
        <f t="shared" si="2"/>
        <v>0</v>
      </c>
      <c r="Q30" s="132">
        <v>1.6E-2</v>
      </c>
      <c r="R30" s="132">
        <v>0</v>
      </c>
      <c r="S30" s="132">
        <v>0</v>
      </c>
      <c r="T30" s="132">
        <v>4.4999999999999998E-2</v>
      </c>
      <c r="U30" s="132">
        <v>0</v>
      </c>
      <c r="V30" s="132">
        <v>0</v>
      </c>
      <c r="W30" s="132">
        <v>0</v>
      </c>
      <c r="X30" s="132">
        <v>4.4999999999999998E-2</v>
      </c>
      <c r="Y30" s="132">
        <v>5.6000000000000001E-2</v>
      </c>
      <c r="Z30" s="132">
        <v>0</v>
      </c>
      <c r="AA30" s="132">
        <f t="shared" si="3"/>
        <v>0.16200000000000001</v>
      </c>
      <c r="AB30" s="39">
        <f t="shared" si="4"/>
        <v>292</v>
      </c>
      <c r="AC30" s="97">
        <f t="shared" si="5"/>
        <v>47.304000000000002</v>
      </c>
      <c r="AD30" s="184">
        <f t="shared" si="6"/>
        <v>-0.16200000000000001</v>
      </c>
      <c r="AE30" s="40">
        <f t="shared" si="7"/>
        <v>292</v>
      </c>
      <c r="AF30" s="96">
        <f t="shared" si="8"/>
        <v>-47.304000000000002</v>
      </c>
    </row>
    <row r="31" spans="1:32">
      <c r="A31" s="37">
        <v>24</v>
      </c>
      <c r="B31" s="44" t="str">
        <f>норма!B32</f>
        <v>тары</v>
      </c>
      <c r="C31" s="129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41">
        <f t="shared" si="1"/>
        <v>0</v>
      </c>
      <c r="O31" s="39">
        <f>'список прод'!C27</f>
        <v>425</v>
      </c>
      <c r="P31" s="111">
        <f t="shared" si="2"/>
        <v>0</v>
      </c>
      <c r="Q31" s="132">
        <v>4.7700000000000006E-2</v>
      </c>
      <c r="R31" s="132">
        <v>0</v>
      </c>
      <c r="S31" s="132">
        <v>0</v>
      </c>
      <c r="T31" s="132">
        <v>0</v>
      </c>
      <c r="U31" s="132">
        <v>0.01</v>
      </c>
      <c r="V31" s="132">
        <v>4.7700000000000006E-2</v>
      </c>
      <c r="W31" s="132">
        <v>0</v>
      </c>
      <c r="X31" s="132">
        <v>0</v>
      </c>
      <c r="Y31" s="132">
        <v>0</v>
      </c>
      <c r="Z31" s="132">
        <v>0.01</v>
      </c>
      <c r="AA31" s="132">
        <f t="shared" si="3"/>
        <v>0.11540000000000002</v>
      </c>
      <c r="AB31" s="39">
        <f t="shared" si="4"/>
        <v>425</v>
      </c>
      <c r="AC31" s="97">
        <f t="shared" si="5"/>
        <v>49.045000000000009</v>
      </c>
      <c r="AD31" s="184">
        <f t="shared" si="6"/>
        <v>-0.11540000000000002</v>
      </c>
      <c r="AE31" s="40">
        <f t="shared" si="7"/>
        <v>425</v>
      </c>
      <c r="AF31" s="96">
        <f t="shared" si="8"/>
        <v>-49.045000000000009</v>
      </c>
    </row>
    <row r="32" spans="1:32">
      <c r="A32" s="37">
        <v>25</v>
      </c>
      <c r="B32" s="44" t="str">
        <f>норма!B33</f>
        <v>қарақұмық жармасы</v>
      </c>
      <c r="C32" s="129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41">
        <f t="shared" si="1"/>
        <v>0</v>
      </c>
      <c r="O32" s="39">
        <f>'список прод'!C28</f>
        <v>302</v>
      </c>
      <c r="P32" s="111">
        <f t="shared" si="2"/>
        <v>0</v>
      </c>
      <c r="Q32" s="132">
        <v>0</v>
      </c>
      <c r="R32" s="132">
        <v>6.1399999999999996E-2</v>
      </c>
      <c r="S32" s="132">
        <v>0</v>
      </c>
      <c r="T32" s="132">
        <v>0</v>
      </c>
      <c r="U32" s="132">
        <v>0</v>
      </c>
      <c r="V32" s="132">
        <v>0</v>
      </c>
      <c r="W32" s="132">
        <v>0</v>
      </c>
      <c r="X32" s="132">
        <v>0</v>
      </c>
      <c r="Y32" s="132">
        <v>0</v>
      </c>
      <c r="Z32" s="132">
        <v>0</v>
      </c>
      <c r="AA32" s="132">
        <f t="shared" si="3"/>
        <v>6.1399999999999996E-2</v>
      </c>
      <c r="AB32" s="39">
        <f t="shared" si="4"/>
        <v>302</v>
      </c>
      <c r="AC32" s="97">
        <f t="shared" si="5"/>
        <v>18.5428</v>
      </c>
      <c r="AD32" s="184">
        <f t="shared" si="6"/>
        <v>-6.1399999999999996E-2</v>
      </c>
      <c r="AE32" s="40">
        <f t="shared" si="7"/>
        <v>302</v>
      </c>
      <c r="AF32" s="96">
        <f t="shared" si="8"/>
        <v>-18.5428</v>
      </c>
    </row>
    <row r="33" spans="1:32">
      <c r="A33" s="37">
        <v>26</v>
      </c>
      <c r="B33" s="44" t="str">
        <f>норма!B34</f>
        <v>күріш</v>
      </c>
      <c r="C33" s="129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41">
        <f t="shared" si="1"/>
        <v>0</v>
      </c>
      <c r="O33" s="39">
        <f>'список прод'!C29</f>
        <v>532</v>
      </c>
      <c r="P33" s="111">
        <f t="shared" si="2"/>
        <v>0</v>
      </c>
      <c r="Q33" s="132">
        <v>0</v>
      </c>
      <c r="R33" s="132">
        <v>0</v>
      </c>
      <c r="S33" s="132">
        <v>5.2600000000000001E-2</v>
      </c>
      <c r="T33" s="132">
        <v>0</v>
      </c>
      <c r="U33" s="132">
        <v>0.01</v>
      </c>
      <c r="V33" s="132">
        <v>4.4999999999999998E-2</v>
      </c>
      <c r="W33" s="132">
        <v>6.1399999999999996E-2</v>
      </c>
      <c r="X33" s="132">
        <v>0</v>
      </c>
      <c r="Y33" s="132">
        <v>5.2600000000000001E-2</v>
      </c>
      <c r="Z33" s="132">
        <v>1.7999999999999999E-2</v>
      </c>
      <c r="AA33" s="132">
        <f t="shared" si="3"/>
        <v>0.23959999999999998</v>
      </c>
      <c r="AB33" s="39">
        <f t="shared" si="4"/>
        <v>532</v>
      </c>
      <c r="AC33" s="97">
        <f t="shared" si="5"/>
        <v>127.46719999999999</v>
      </c>
      <c r="AD33" s="184">
        <f t="shared" si="6"/>
        <v>-0.23959999999999998</v>
      </c>
      <c r="AE33" s="40">
        <f t="shared" si="7"/>
        <v>532</v>
      </c>
      <c r="AF33" s="96">
        <f t="shared" si="8"/>
        <v>-127.46719999999999</v>
      </c>
    </row>
    <row r="34" spans="1:32">
      <c r="A34" s="37">
        <v>27</v>
      </c>
      <c r="B34" s="44" t="str">
        <f>норма!B35</f>
        <v>жүгері жармасы</v>
      </c>
      <c r="C34" s="129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41">
        <f t="shared" si="1"/>
        <v>0</v>
      </c>
      <c r="O34" s="39">
        <f>'список прод'!C30</f>
        <v>220</v>
      </c>
      <c r="P34" s="111">
        <f t="shared" si="2"/>
        <v>0</v>
      </c>
      <c r="Q34" s="132">
        <v>0</v>
      </c>
      <c r="R34" s="132">
        <v>0</v>
      </c>
      <c r="S34" s="132">
        <v>0</v>
      </c>
      <c r="T34" s="132">
        <v>0</v>
      </c>
      <c r="U34" s="132">
        <v>0</v>
      </c>
      <c r="V34" s="132">
        <v>0</v>
      </c>
      <c r="W34" s="132">
        <v>0</v>
      </c>
      <c r="X34" s="132">
        <v>0</v>
      </c>
      <c r="Y34" s="132">
        <v>0</v>
      </c>
      <c r="Z34" s="132">
        <v>0</v>
      </c>
      <c r="AA34" s="132">
        <f t="shared" si="3"/>
        <v>0</v>
      </c>
      <c r="AB34" s="39">
        <f t="shared" si="4"/>
        <v>220</v>
      </c>
      <c r="AC34" s="97">
        <f t="shared" si="5"/>
        <v>0</v>
      </c>
      <c r="AD34" s="184">
        <f t="shared" si="6"/>
        <v>0</v>
      </c>
      <c r="AE34" s="40">
        <f t="shared" si="7"/>
        <v>220</v>
      </c>
      <c r="AF34" s="96">
        <f t="shared" si="8"/>
        <v>0</v>
      </c>
    </row>
    <row r="35" spans="1:32">
      <c r="A35" s="37">
        <v>28</v>
      </c>
      <c r="B35" s="44" t="str">
        <f>норма!B36</f>
        <v>жарма</v>
      </c>
      <c r="C35" s="129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41">
        <f t="shared" si="1"/>
        <v>0</v>
      </c>
      <c r="O35" s="39">
        <f>'список прод'!C31</f>
        <v>351</v>
      </c>
      <c r="P35" s="111">
        <f t="shared" si="2"/>
        <v>0</v>
      </c>
      <c r="Q35" s="132">
        <v>0</v>
      </c>
      <c r="R35" s="132">
        <v>4.24E-2</v>
      </c>
      <c r="S35" s="132">
        <v>0</v>
      </c>
      <c r="T35" s="132">
        <v>0</v>
      </c>
      <c r="U35" s="132">
        <v>0</v>
      </c>
      <c r="V35" s="132">
        <v>0</v>
      </c>
      <c r="W35" s="132">
        <v>0</v>
      </c>
      <c r="X35" s="132">
        <v>4.24E-2</v>
      </c>
      <c r="Y35" s="132">
        <v>0</v>
      </c>
      <c r="Z35" s="132">
        <v>0</v>
      </c>
      <c r="AA35" s="132">
        <f t="shared" si="3"/>
        <v>8.48E-2</v>
      </c>
      <c r="AB35" s="39">
        <f t="shared" si="4"/>
        <v>351</v>
      </c>
      <c r="AC35" s="97">
        <f t="shared" si="5"/>
        <v>29.764800000000001</v>
      </c>
      <c r="AD35" s="184">
        <f t="shared" si="6"/>
        <v>-8.48E-2</v>
      </c>
      <c r="AE35" s="40">
        <f t="shared" si="7"/>
        <v>351</v>
      </c>
      <c r="AF35" s="96">
        <f t="shared" si="8"/>
        <v>-29.764800000000001</v>
      </c>
    </row>
    <row r="36" spans="1:32">
      <c r="A36" s="37">
        <v>29</v>
      </c>
      <c r="B36" s="44" t="str">
        <f>норма!B37</f>
        <v>арпа жармасы</v>
      </c>
      <c r="C36" s="129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41">
        <f t="shared" si="1"/>
        <v>0</v>
      </c>
      <c r="O36" s="39">
        <f>'список прод'!C32</f>
        <v>351</v>
      </c>
      <c r="P36" s="111">
        <f t="shared" si="2"/>
        <v>0</v>
      </c>
      <c r="Q36" s="132">
        <v>0</v>
      </c>
      <c r="R36" s="132">
        <v>0</v>
      </c>
      <c r="S36" s="132">
        <v>0</v>
      </c>
      <c r="T36" s="132">
        <v>0</v>
      </c>
      <c r="U36" s="132">
        <v>0</v>
      </c>
      <c r="V36" s="132">
        <v>0</v>
      </c>
      <c r="W36" s="132">
        <v>0</v>
      </c>
      <c r="X36" s="132">
        <v>0</v>
      </c>
      <c r="Y36" s="132">
        <v>0</v>
      </c>
      <c r="Z36" s="132">
        <v>0</v>
      </c>
      <c r="AA36" s="132">
        <f t="shared" si="3"/>
        <v>0</v>
      </c>
      <c r="AB36" s="39">
        <f t="shared" si="4"/>
        <v>351</v>
      </c>
      <c r="AC36" s="97">
        <f t="shared" si="5"/>
        <v>0</v>
      </c>
      <c r="AD36" s="184">
        <f t="shared" si="6"/>
        <v>0</v>
      </c>
      <c r="AE36" s="40">
        <f t="shared" si="7"/>
        <v>351</v>
      </c>
      <c r="AF36" s="96">
        <f t="shared" si="8"/>
        <v>0</v>
      </c>
    </row>
    <row r="37" spans="1:32">
      <c r="A37" s="37">
        <v>30</v>
      </c>
      <c r="B37" s="44" t="str">
        <f>норма!B38</f>
        <v>Геркулес жармасы</v>
      </c>
      <c r="C37" s="129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41">
        <f t="shared" si="1"/>
        <v>0</v>
      </c>
      <c r="O37" s="39">
        <f>'список прод'!C33</f>
        <v>351</v>
      </c>
      <c r="P37" s="111">
        <f t="shared" si="2"/>
        <v>0</v>
      </c>
      <c r="Q37" s="132">
        <v>0</v>
      </c>
      <c r="R37" s="132">
        <v>0</v>
      </c>
      <c r="S37" s="132">
        <v>0</v>
      </c>
      <c r="T37" s="132">
        <v>0.02</v>
      </c>
      <c r="U37" s="132">
        <v>0</v>
      </c>
      <c r="V37" s="132">
        <v>0</v>
      </c>
      <c r="W37" s="132">
        <v>0.02</v>
      </c>
      <c r="X37" s="132">
        <v>0</v>
      </c>
      <c r="Y37" s="132">
        <v>0</v>
      </c>
      <c r="Z37" s="132">
        <v>0</v>
      </c>
      <c r="AA37" s="132">
        <f t="shared" si="3"/>
        <v>0.04</v>
      </c>
      <c r="AB37" s="39">
        <f t="shared" si="4"/>
        <v>351</v>
      </c>
      <c r="AC37" s="97">
        <f t="shared" si="5"/>
        <v>14.040000000000001</v>
      </c>
      <c r="AD37" s="184">
        <f t="shared" si="6"/>
        <v>-0.04</v>
      </c>
      <c r="AE37" s="40">
        <f t="shared" si="7"/>
        <v>351</v>
      </c>
      <c r="AF37" s="96">
        <f t="shared" si="8"/>
        <v>-14.040000000000001</v>
      </c>
    </row>
    <row r="38" spans="1:32">
      <c r="A38" s="37">
        <v>31</v>
      </c>
      <c r="B38" s="44" t="str">
        <f>норма!B39</f>
        <v>секер (қант)</v>
      </c>
      <c r="C38" s="129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41">
        <f t="shared" si="1"/>
        <v>0</v>
      </c>
      <c r="O38" s="39">
        <f>'список прод'!C34</f>
        <v>363</v>
      </c>
      <c r="P38" s="111">
        <f t="shared" si="2"/>
        <v>0</v>
      </c>
      <c r="Q38" s="132">
        <v>5.8000000000000003E-2</v>
      </c>
      <c r="R38" s="132">
        <v>4.5999999999999999E-2</v>
      </c>
      <c r="S38" s="132">
        <v>0.05</v>
      </c>
      <c r="T38" s="132">
        <v>4.1000000000000002E-2</v>
      </c>
      <c r="U38" s="132">
        <v>5.2999999999999999E-2</v>
      </c>
      <c r="V38" s="132">
        <v>4.8000000000000001E-2</v>
      </c>
      <c r="W38" s="132">
        <v>5.5E-2</v>
      </c>
      <c r="X38" s="132">
        <v>5.1999999999999998E-2</v>
      </c>
      <c r="Y38" s="132">
        <v>6.2E-2</v>
      </c>
      <c r="Z38" s="132">
        <v>3.5999999999999997E-2</v>
      </c>
      <c r="AA38" s="132">
        <f t="shared" si="3"/>
        <v>0.501</v>
      </c>
      <c r="AB38" s="39">
        <f t="shared" si="4"/>
        <v>363</v>
      </c>
      <c r="AC38" s="97">
        <f t="shared" si="5"/>
        <v>181.863</v>
      </c>
      <c r="AD38" s="184">
        <f t="shared" si="6"/>
        <v>-0.501</v>
      </c>
      <c r="AE38" s="40">
        <f t="shared" si="7"/>
        <v>363</v>
      </c>
      <c r="AF38" s="96">
        <f t="shared" si="8"/>
        <v>-181.863</v>
      </c>
    </row>
    <row r="39" spans="1:32">
      <c r="A39" s="37">
        <v>32</v>
      </c>
      <c r="B39" s="44" t="str">
        <f>норма!B40</f>
        <v>ақ нан</v>
      </c>
      <c r="C39" s="129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41">
        <f t="shared" si="1"/>
        <v>0</v>
      </c>
      <c r="O39" s="39">
        <f>'список прод'!C35</f>
        <v>158</v>
      </c>
      <c r="P39" s="111">
        <f t="shared" si="2"/>
        <v>0</v>
      </c>
      <c r="Q39" s="132">
        <v>0.05</v>
      </c>
      <c r="R39" s="132">
        <v>7.9000000000000001E-2</v>
      </c>
      <c r="S39" s="132">
        <v>7.0000000000000007E-2</v>
      </c>
      <c r="T39" s="132">
        <v>7.0000000000000007E-2</v>
      </c>
      <c r="U39" s="132">
        <v>7.0000000000000007E-2</v>
      </c>
      <c r="V39" s="132">
        <v>7.0000000000000007E-2</v>
      </c>
      <c r="W39" s="132">
        <v>7.0000000000000007E-2</v>
      </c>
      <c r="X39" s="132">
        <v>7.0000000000000007E-2</v>
      </c>
      <c r="Y39" s="132">
        <v>8.4000000000000005E-2</v>
      </c>
      <c r="Z39" s="132">
        <v>7.0000000000000007E-2</v>
      </c>
      <c r="AA39" s="132">
        <f t="shared" si="3"/>
        <v>0.70300000000000007</v>
      </c>
      <c r="AB39" s="39">
        <f t="shared" si="4"/>
        <v>158</v>
      </c>
      <c r="AC39" s="97">
        <f t="shared" si="5"/>
        <v>111.07400000000001</v>
      </c>
      <c r="AD39" s="184">
        <f t="shared" si="6"/>
        <v>-0.70300000000000007</v>
      </c>
      <c r="AE39" s="40">
        <f t="shared" si="7"/>
        <v>158</v>
      </c>
      <c r="AF39" s="96">
        <f t="shared" si="8"/>
        <v>-111.07400000000001</v>
      </c>
    </row>
    <row r="40" spans="1:32">
      <c r="A40" s="37">
        <v>33</v>
      </c>
      <c r="B40" s="44" t="str">
        <f>норма!B41</f>
        <v>қара нан</v>
      </c>
      <c r="C40" s="129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41">
        <f t="shared" si="1"/>
        <v>0</v>
      </c>
      <c r="O40" s="39">
        <f>'список прод'!C36</f>
        <v>158</v>
      </c>
      <c r="P40" s="111">
        <f t="shared" si="2"/>
        <v>0</v>
      </c>
      <c r="Q40" s="132">
        <v>0.03</v>
      </c>
      <c r="R40" s="132">
        <v>0.02</v>
      </c>
      <c r="S40" s="132">
        <v>0.02</v>
      </c>
      <c r="T40" s="132">
        <v>0.02</v>
      </c>
      <c r="U40" s="132">
        <v>0.02</v>
      </c>
      <c r="V40" s="132">
        <v>0.02</v>
      </c>
      <c r="W40" s="132">
        <v>0.02</v>
      </c>
      <c r="X40" s="132">
        <v>0.02</v>
      </c>
      <c r="Y40" s="132">
        <v>0.02</v>
      </c>
      <c r="Z40" s="132">
        <v>0.02</v>
      </c>
      <c r="AA40" s="132">
        <f t="shared" si="3"/>
        <v>0.20999999999999996</v>
      </c>
      <c r="AB40" s="39">
        <f t="shared" si="4"/>
        <v>158</v>
      </c>
      <c r="AC40" s="97">
        <f t="shared" si="5"/>
        <v>33.179999999999993</v>
      </c>
      <c r="AD40" s="184">
        <f t="shared" si="6"/>
        <v>-0.20999999999999996</v>
      </c>
      <c r="AE40" s="40">
        <f t="shared" si="7"/>
        <v>158</v>
      </c>
      <c r="AF40" s="96">
        <f t="shared" si="8"/>
        <v>-33.179999999999993</v>
      </c>
    </row>
    <row r="41" spans="1:32">
      <c r="A41" s="37">
        <v>34</v>
      </c>
      <c r="B41" s="44" t="str">
        <f>норма!B42</f>
        <v>шай</v>
      </c>
      <c r="C41" s="129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41">
        <f t="shared" si="1"/>
        <v>0</v>
      </c>
      <c r="O41" s="39">
        <f>'список прод'!C37</f>
        <v>3500</v>
      </c>
      <c r="P41" s="111">
        <f t="shared" si="2"/>
        <v>0</v>
      </c>
      <c r="Q41" s="132">
        <v>5.9999999999999995E-4</v>
      </c>
      <c r="R41" s="132">
        <v>8.9999999999999987E-4</v>
      </c>
      <c r="S41" s="132">
        <v>8.0000000000000004E-4</v>
      </c>
      <c r="T41" s="132">
        <v>8.9999999999999987E-4</v>
      </c>
      <c r="U41" s="132">
        <v>5.9999999999999995E-4</v>
      </c>
      <c r="V41" s="132">
        <v>8.9999999999999987E-4</v>
      </c>
      <c r="W41" s="132">
        <v>8.0000000000000004E-4</v>
      </c>
      <c r="X41" s="132">
        <v>8.9999999999999987E-4</v>
      </c>
      <c r="Y41" s="132">
        <v>5.9999999999999995E-4</v>
      </c>
      <c r="Z41" s="132">
        <v>8.9999999999999987E-4</v>
      </c>
      <c r="AA41" s="132">
        <f t="shared" si="3"/>
        <v>7.899999999999999E-3</v>
      </c>
      <c r="AB41" s="39">
        <f t="shared" si="4"/>
        <v>3500</v>
      </c>
      <c r="AC41" s="97">
        <f t="shared" si="5"/>
        <v>27.649999999999995</v>
      </c>
      <c r="AD41" s="184">
        <f t="shared" si="6"/>
        <v>-7.899999999999999E-3</v>
      </c>
      <c r="AE41" s="40">
        <f t="shared" si="7"/>
        <v>3500</v>
      </c>
      <c r="AF41" s="96">
        <f t="shared" si="8"/>
        <v>-27.649999999999995</v>
      </c>
    </row>
    <row r="42" spans="1:32">
      <c r="A42" s="37">
        <v>35</v>
      </c>
      <c r="B42" s="44" t="str">
        <f>норма!B43</f>
        <v>какао</v>
      </c>
      <c r="C42" s="129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41">
        <f t="shared" si="1"/>
        <v>0</v>
      </c>
      <c r="O42" s="39">
        <f>'список прод'!C38</f>
        <v>2300</v>
      </c>
      <c r="P42" s="111">
        <f t="shared" si="2"/>
        <v>0</v>
      </c>
      <c r="Q42" s="132">
        <v>4.0000000000000001E-3</v>
      </c>
      <c r="R42" s="132">
        <v>2E-3</v>
      </c>
      <c r="S42" s="132">
        <v>6.0000000000000001E-3</v>
      </c>
      <c r="T42" s="132">
        <v>0</v>
      </c>
      <c r="U42" s="132">
        <v>6.0000000000000001E-3</v>
      </c>
      <c r="V42" s="132">
        <v>0</v>
      </c>
      <c r="W42" s="132">
        <v>4.0000000000000001E-3</v>
      </c>
      <c r="X42" s="132">
        <v>2E-3</v>
      </c>
      <c r="Y42" s="132">
        <v>8.0000000000000002E-3</v>
      </c>
      <c r="Z42" s="132">
        <v>0</v>
      </c>
      <c r="AA42" s="132">
        <f t="shared" si="3"/>
        <v>3.2000000000000001E-2</v>
      </c>
      <c r="AB42" s="39">
        <f t="shared" si="4"/>
        <v>2300</v>
      </c>
      <c r="AC42" s="97">
        <f t="shared" si="5"/>
        <v>73.600000000000009</v>
      </c>
      <c r="AD42" s="184">
        <f t="shared" si="6"/>
        <v>-3.2000000000000001E-2</v>
      </c>
      <c r="AE42" s="40">
        <f t="shared" si="7"/>
        <v>2300</v>
      </c>
      <c r="AF42" s="96">
        <f t="shared" si="8"/>
        <v>-73.600000000000009</v>
      </c>
    </row>
    <row r="43" spans="1:32">
      <c r="A43" s="37">
        <v>36</v>
      </c>
      <c r="B43" s="44" t="str">
        <f>норма!B44</f>
        <v>жасыл желек</v>
      </c>
      <c r="C43" s="129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41">
        <f t="shared" si="1"/>
        <v>0</v>
      </c>
      <c r="O43" s="39">
        <f>'список прод'!C39</f>
        <v>800</v>
      </c>
      <c r="P43" s="111">
        <f t="shared" si="2"/>
        <v>0</v>
      </c>
      <c r="Q43" s="132">
        <v>2E-3</v>
      </c>
      <c r="R43" s="132">
        <v>3.0000000000000001E-3</v>
      </c>
      <c r="S43" s="132">
        <v>3.0000000000000001E-3</v>
      </c>
      <c r="T43" s="132">
        <v>1E-3</v>
      </c>
      <c r="U43" s="132">
        <v>2E-3</v>
      </c>
      <c r="V43" s="132">
        <v>2E-3</v>
      </c>
      <c r="W43" s="132">
        <v>2E-3</v>
      </c>
      <c r="X43" s="132">
        <v>3.0000000000000001E-3</v>
      </c>
      <c r="Y43" s="132">
        <v>2E-3</v>
      </c>
      <c r="Z43" s="132">
        <v>2E-3</v>
      </c>
      <c r="AA43" s="132">
        <f t="shared" si="3"/>
        <v>2.2000000000000006E-2</v>
      </c>
      <c r="AB43" s="39">
        <f t="shared" si="4"/>
        <v>800</v>
      </c>
      <c r="AC43" s="97">
        <f t="shared" si="5"/>
        <v>17.600000000000005</v>
      </c>
      <c r="AD43" s="184">
        <f t="shared" si="6"/>
        <v>-2.2000000000000006E-2</v>
      </c>
      <c r="AE43" s="40">
        <f t="shared" si="7"/>
        <v>800</v>
      </c>
      <c r="AF43" s="96">
        <f t="shared" si="8"/>
        <v>-17.600000000000005</v>
      </c>
    </row>
    <row r="44" spans="1:32">
      <c r="A44" s="37">
        <v>37</v>
      </c>
      <c r="B44" s="44" t="str">
        <f>норма!B45</f>
        <v>лавр жапырағы</v>
      </c>
      <c r="C44" s="129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41">
        <f t="shared" si="1"/>
        <v>0</v>
      </c>
      <c r="O44" s="39">
        <f>'список прод'!C40</f>
        <v>800</v>
      </c>
      <c r="P44" s="111">
        <f t="shared" si="2"/>
        <v>0</v>
      </c>
      <c r="Q44" s="132">
        <v>0</v>
      </c>
      <c r="R44" s="132">
        <v>2E-3</v>
      </c>
      <c r="S44" s="132">
        <v>0</v>
      </c>
      <c r="T44" s="132">
        <v>2E-3</v>
      </c>
      <c r="U44" s="132">
        <v>0</v>
      </c>
      <c r="V44" s="132">
        <v>0</v>
      </c>
      <c r="W44" s="132">
        <v>0</v>
      </c>
      <c r="X44" s="132">
        <v>0</v>
      </c>
      <c r="Y44" s="132">
        <v>0</v>
      </c>
      <c r="Z44" s="132">
        <v>0</v>
      </c>
      <c r="AA44" s="132">
        <f t="shared" si="3"/>
        <v>4.0000000000000001E-3</v>
      </c>
      <c r="AB44" s="39">
        <f t="shared" si="4"/>
        <v>800</v>
      </c>
      <c r="AC44" s="97">
        <f t="shared" si="5"/>
        <v>3.2</v>
      </c>
      <c r="AD44" s="184">
        <f t="shared" si="6"/>
        <v>-4.0000000000000001E-3</v>
      </c>
      <c r="AE44" s="40">
        <f t="shared" si="7"/>
        <v>800</v>
      </c>
      <c r="AF44" s="96">
        <f t="shared" si="8"/>
        <v>-3.2</v>
      </c>
    </row>
    <row r="45" spans="1:32">
      <c r="A45" s="37">
        <v>38</v>
      </c>
      <c r="B45" s="44" t="str">
        <f>норма!B46</f>
        <v>бұрыш</v>
      </c>
      <c r="C45" s="129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41">
        <f t="shared" si="1"/>
        <v>0</v>
      </c>
      <c r="O45" s="39">
        <f>'список прод'!C41</f>
        <v>1300</v>
      </c>
      <c r="P45" s="111">
        <f t="shared" si="2"/>
        <v>0</v>
      </c>
      <c r="Q45" s="132">
        <v>0</v>
      </c>
      <c r="R45" s="132">
        <v>0</v>
      </c>
      <c r="S45" s="132">
        <v>0</v>
      </c>
      <c r="T45" s="132">
        <v>2E-3</v>
      </c>
      <c r="U45" s="132">
        <v>0</v>
      </c>
      <c r="V45" s="132">
        <v>0</v>
      </c>
      <c r="W45" s="132">
        <v>0</v>
      </c>
      <c r="X45" s="132">
        <v>0</v>
      </c>
      <c r="Y45" s="132">
        <v>0</v>
      </c>
      <c r="Z45" s="132">
        <v>0</v>
      </c>
      <c r="AA45" s="132">
        <f t="shared" si="3"/>
        <v>2E-3</v>
      </c>
      <c r="AB45" s="39">
        <f t="shared" si="4"/>
        <v>1300</v>
      </c>
      <c r="AC45" s="97">
        <f t="shared" si="5"/>
        <v>2.6</v>
      </c>
      <c r="AD45" s="184">
        <f t="shared" si="6"/>
        <v>-2E-3</v>
      </c>
      <c r="AE45" s="40">
        <f t="shared" si="7"/>
        <v>1300</v>
      </c>
      <c r="AF45" s="96">
        <f t="shared" si="8"/>
        <v>-2.6</v>
      </c>
    </row>
    <row r="46" spans="1:32">
      <c r="A46" s="37">
        <v>39</v>
      </c>
      <c r="B46" s="44" t="str">
        <f>норма!B47</f>
        <v>кисель</v>
      </c>
      <c r="C46" s="129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41">
        <f t="shared" si="1"/>
        <v>0</v>
      </c>
      <c r="O46" s="39">
        <f>'список прод'!C42</f>
        <v>800</v>
      </c>
      <c r="P46" s="111">
        <f t="shared" si="2"/>
        <v>0</v>
      </c>
      <c r="Q46" s="132">
        <v>2.5000000000000001E-2</v>
      </c>
      <c r="R46" s="132">
        <v>2.5000000000000001E-2</v>
      </c>
      <c r="S46" s="132">
        <v>0</v>
      </c>
      <c r="T46" s="132">
        <v>0</v>
      </c>
      <c r="U46" s="132">
        <v>2.5000000000000001E-2</v>
      </c>
      <c r="V46" s="132">
        <v>0</v>
      </c>
      <c r="W46" s="132">
        <v>2.5000000000000001E-2</v>
      </c>
      <c r="X46" s="132">
        <v>2.5000000000000001E-2</v>
      </c>
      <c r="Y46" s="132">
        <v>0</v>
      </c>
      <c r="Z46" s="132">
        <v>2.5000000000000001E-2</v>
      </c>
      <c r="AA46" s="132">
        <f t="shared" si="3"/>
        <v>0.15</v>
      </c>
      <c r="AB46" s="39">
        <f t="shared" si="4"/>
        <v>800</v>
      </c>
      <c r="AC46" s="97">
        <f t="shared" si="5"/>
        <v>120</v>
      </c>
      <c r="AD46" s="184">
        <f t="shared" si="6"/>
        <v>-0.15</v>
      </c>
      <c r="AE46" s="40">
        <f t="shared" si="7"/>
        <v>800</v>
      </c>
      <c r="AF46" s="96">
        <f t="shared" si="8"/>
        <v>-120</v>
      </c>
    </row>
    <row r="47" spans="1:32">
      <c r="A47" s="37">
        <v>40</v>
      </c>
      <c r="B47" s="44" t="str">
        <f>норма!B48</f>
        <v>томат</v>
      </c>
      <c r="C47" s="129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41">
        <f t="shared" si="1"/>
        <v>0</v>
      </c>
      <c r="O47" s="39">
        <f>'список прод'!C43</f>
        <v>1200</v>
      </c>
      <c r="P47" s="111">
        <f t="shared" si="2"/>
        <v>0</v>
      </c>
      <c r="Q47" s="132">
        <v>0</v>
      </c>
      <c r="R47" s="132">
        <v>2E-3</v>
      </c>
      <c r="S47" s="132">
        <v>5.0000000000000001E-3</v>
      </c>
      <c r="T47" s="132">
        <v>5.0000000000000001E-3</v>
      </c>
      <c r="U47" s="132">
        <v>0</v>
      </c>
      <c r="V47" s="132">
        <v>5.0000000000000001E-3</v>
      </c>
      <c r="W47" s="132">
        <v>5.0000000000000001E-3</v>
      </c>
      <c r="X47" s="132">
        <v>0</v>
      </c>
      <c r="Y47" s="132">
        <v>7.0000000000000001E-3</v>
      </c>
      <c r="Z47" s="132">
        <v>0</v>
      </c>
      <c r="AA47" s="132">
        <f t="shared" si="3"/>
        <v>2.9000000000000001E-2</v>
      </c>
      <c r="AB47" s="39">
        <f t="shared" si="4"/>
        <v>1200</v>
      </c>
      <c r="AC47" s="97">
        <f t="shared" si="5"/>
        <v>34.800000000000004</v>
      </c>
      <c r="AD47" s="184">
        <f t="shared" si="6"/>
        <v>-2.9000000000000001E-2</v>
      </c>
      <c r="AE47" s="40">
        <f t="shared" si="7"/>
        <v>1200</v>
      </c>
      <c r="AF47" s="96">
        <f t="shared" si="8"/>
        <v>-34.800000000000004</v>
      </c>
    </row>
    <row r="48" spans="1:32">
      <c r="A48" s="37">
        <v>41</v>
      </c>
      <c r="B48" s="44" t="str">
        <f>норма!B49</f>
        <v>жеміс - жидектер  (алма)</v>
      </c>
      <c r="C48" s="129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41">
        <f t="shared" si="1"/>
        <v>0</v>
      </c>
      <c r="O48" s="39">
        <f>'список прод'!C44</f>
        <v>558</v>
      </c>
      <c r="P48" s="111">
        <f t="shared" si="2"/>
        <v>0</v>
      </c>
      <c r="Q48" s="132">
        <v>0.1</v>
      </c>
      <c r="R48" s="132">
        <v>0.06</v>
      </c>
      <c r="S48" s="132">
        <v>0.06</v>
      </c>
      <c r="T48" s="132">
        <v>0.06</v>
      </c>
      <c r="U48" s="132">
        <v>0.06</v>
      </c>
      <c r="V48" s="132">
        <v>0.06</v>
      </c>
      <c r="W48" s="132">
        <v>0.06</v>
      </c>
      <c r="X48" s="132">
        <v>0.06</v>
      </c>
      <c r="Y48" s="132">
        <v>0.06</v>
      </c>
      <c r="Z48" s="132">
        <v>0.1</v>
      </c>
      <c r="AA48" s="132">
        <f t="shared" si="3"/>
        <v>0.68</v>
      </c>
      <c r="AB48" s="39">
        <f t="shared" si="4"/>
        <v>558</v>
      </c>
      <c r="AC48" s="97">
        <f t="shared" si="5"/>
        <v>379.44000000000005</v>
      </c>
      <c r="AD48" s="184">
        <f t="shared" si="6"/>
        <v>-0.68</v>
      </c>
      <c r="AE48" s="40">
        <f t="shared" si="7"/>
        <v>558</v>
      </c>
      <c r="AF48" s="96">
        <f t="shared" si="8"/>
        <v>-379.44000000000005</v>
      </c>
    </row>
    <row r="49" spans="1:32">
      <c r="A49" s="37">
        <v>42</v>
      </c>
      <c r="B49" s="44" t="str">
        <f>норма!B50</f>
        <v>тұздалған қияр</v>
      </c>
      <c r="C49" s="129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41">
        <f t="shared" si="1"/>
        <v>0</v>
      </c>
      <c r="O49" s="39">
        <f>'список прод'!C45</f>
        <v>800</v>
      </c>
      <c r="P49" s="111">
        <f t="shared" si="2"/>
        <v>0</v>
      </c>
      <c r="Q49" s="132">
        <v>0</v>
      </c>
      <c r="R49" s="132">
        <v>0</v>
      </c>
      <c r="S49" s="132">
        <v>0.02</v>
      </c>
      <c r="T49" s="132">
        <v>0</v>
      </c>
      <c r="U49" s="132">
        <v>8.8000000000000005E-3</v>
      </c>
      <c r="V49" s="132">
        <v>0</v>
      </c>
      <c r="W49" s="132">
        <v>0.02</v>
      </c>
      <c r="X49" s="132">
        <v>0</v>
      </c>
      <c r="Y49" s="132">
        <v>0</v>
      </c>
      <c r="Z49" s="132">
        <v>8.8000000000000005E-3</v>
      </c>
      <c r="AA49" s="132">
        <f t="shared" si="3"/>
        <v>5.7599999999999998E-2</v>
      </c>
      <c r="AB49" s="39">
        <f t="shared" si="4"/>
        <v>800</v>
      </c>
      <c r="AC49" s="97">
        <f t="shared" si="5"/>
        <v>46.08</v>
      </c>
      <c r="AD49" s="184">
        <f t="shared" si="6"/>
        <v>-5.7599999999999998E-2</v>
      </c>
      <c r="AE49" s="40">
        <f t="shared" si="7"/>
        <v>800</v>
      </c>
      <c r="AF49" s="96">
        <f t="shared" si="8"/>
        <v>-46.08</v>
      </c>
    </row>
    <row r="50" spans="1:32">
      <c r="A50" s="37">
        <v>43</v>
      </c>
      <c r="B50" s="44" t="str">
        <f>норма!B51</f>
        <v>кепкен жемістер</v>
      </c>
      <c r="C50" s="129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41">
        <f t="shared" si="1"/>
        <v>0</v>
      </c>
      <c r="O50" s="39">
        <f>'список прод'!C46</f>
        <v>800</v>
      </c>
      <c r="P50" s="111">
        <f t="shared" si="2"/>
        <v>0</v>
      </c>
      <c r="Q50" s="132">
        <v>0.02</v>
      </c>
      <c r="R50" s="132">
        <v>0.02</v>
      </c>
      <c r="S50" s="132">
        <v>0.02</v>
      </c>
      <c r="T50" s="132">
        <v>0.02</v>
      </c>
      <c r="U50" s="132">
        <v>0.02</v>
      </c>
      <c r="V50" s="132">
        <v>0.02</v>
      </c>
      <c r="W50" s="132">
        <v>0.02</v>
      </c>
      <c r="X50" s="132">
        <v>0.02</v>
      </c>
      <c r="Y50" s="132">
        <v>0.02</v>
      </c>
      <c r="Z50" s="132">
        <v>0.02</v>
      </c>
      <c r="AA50" s="132">
        <f t="shared" si="3"/>
        <v>0.19999999999999998</v>
      </c>
      <c r="AB50" s="39">
        <f t="shared" si="4"/>
        <v>800</v>
      </c>
      <c r="AC50" s="97">
        <f t="shared" si="5"/>
        <v>160</v>
      </c>
      <c r="AD50" s="184">
        <f t="shared" si="6"/>
        <v>-0.19999999999999998</v>
      </c>
      <c r="AE50" s="40">
        <f t="shared" si="7"/>
        <v>800</v>
      </c>
      <c r="AF50" s="96">
        <f t="shared" si="8"/>
        <v>-160</v>
      </c>
    </row>
    <row r="51" spans="1:32">
      <c r="A51" s="37">
        <v>44</v>
      </c>
      <c r="B51" s="44" t="str">
        <f>норма!B52</f>
        <v>кофе</v>
      </c>
      <c r="C51" s="129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41">
        <f t="shared" si="1"/>
        <v>0</v>
      </c>
      <c r="O51" s="39">
        <f>'список прод'!C47</f>
        <v>4000</v>
      </c>
      <c r="P51" s="111">
        <f t="shared" si="2"/>
        <v>0</v>
      </c>
      <c r="Q51" s="132">
        <v>0</v>
      </c>
      <c r="R51" s="132">
        <v>0</v>
      </c>
      <c r="S51" s="132">
        <v>0</v>
      </c>
      <c r="T51" s="132">
        <v>0</v>
      </c>
      <c r="U51" s="132">
        <v>0</v>
      </c>
      <c r="V51" s="132">
        <v>0</v>
      </c>
      <c r="W51" s="132">
        <v>0</v>
      </c>
      <c r="X51" s="132">
        <v>0</v>
      </c>
      <c r="Y51" s="132">
        <v>0</v>
      </c>
      <c r="Z51" s="132">
        <v>0</v>
      </c>
      <c r="AA51" s="132">
        <f t="shared" si="3"/>
        <v>0</v>
      </c>
      <c r="AB51" s="39">
        <f t="shared" si="4"/>
        <v>4000</v>
      </c>
      <c r="AC51" s="97">
        <f t="shared" si="5"/>
        <v>0</v>
      </c>
      <c r="AD51" s="184">
        <f t="shared" si="6"/>
        <v>0</v>
      </c>
      <c r="AE51" s="40">
        <f t="shared" si="7"/>
        <v>4000</v>
      </c>
      <c r="AF51" s="96">
        <f t="shared" si="8"/>
        <v>0</v>
      </c>
    </row>
    <row r="52" spans="1:32">
      <c r="A52" s="37">
        <v>45</v>
      </c>
      <c r="B52" s="44" t="str">
        <f>норма!B53</f>
        <v>ұн</v>
      </c>
      <c r="C52" s="129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41">
        <f t="shared" si="1"/>
        <v>0</v>
      </c>
      <c r="O52" s="39">
        <f>'список прод'!C48</f>
        <v>160</v>
      </c>
      <c r="P52" s="111">
        <f t="shared" si="2"/>
        <v>0</v>
      </c>
      <c r="Q52" s="132">
        <v>0.02</v>
      </c>
      <c r="R52" s="132">
        <v>3.2000000000000001E-2</v>
      </c>
      <c r="S52" s="132">
        <v>4.0000000000000001E-3</v>
      </c>
      <c r="T52" s="132">
        <v>0</v>
      </c>
      <c r="U52" s="132">
        <v>0</v>
      </c>
      <c r="V52" s="132">
        <v>2.5000000000000001E-2</v>
      </c>
      <c r="W52" s="132">
        <v>4.0000000000000001E-3</v>
      </c>
      <c r="X52" s="132">
        <v>0</v>
      </c>
      <c r="Y52" s="132">
        <v>5.0000000000000001E-3</v>
      </c>
      <c r="Z52" s="132">
        <v>0</v>
      </c>
      <c r="AA52" s="132">
        <f t="shared" si="3"/>
        <v>9.0000000000000024E-2</v>
      </c>
      <c r="AB52" s="39">
        <f t="shared" si="4"/>
        <v>160</v>
      </c>
      <c r="AC52" s="97">
        <f t="shared" si="5"/>
        <v>14.400000000000004</v>
      </c>
      <c r="AD52" s="184">
        <f t="shared" si="6"/>
        <v>-9.0000000000000024E-2</v>
      </c>
      <c r="AE52" s="40">
        <f t="shared" si="7"/>
        <v>160</v>
      </c>
      <c r="AF52" s="96">
        <f t="shared" si="8"/>
        <v>-14.400000000000004</v>
      </c>
    </row>
    <row r="53" spans="1:32">
      <c r="A53" s="37">
        <v>46</v>
      </c>
      <c r="B53" s="44" t="str">
        <f>норма!B54</f>
        <v>бұршақ</v>
      </c>
      <c r="C53" s="129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41">
        <f t="shared" si="1"/>
        <v>0</v>
      </c>
      <c r="O53" s="39">
        <f>'список прод'!C49</f>
        <v>610</v>
      </c>
      <c r="P53" s="111">
        <f t="shared" si="2"/>
        <v>0</v>
      </c>
      <c r="Q53" s="132">
        <v>0</v>
      </c>
      <c r="R53" s="132">
        <v>0</v>
      </c>
      <c r="S53" s="132">
        <v>0</v>
      </c>
      <c r="T53" s="132">
        <v>0</v>
      </c>
      <c r="U53" s="132">
        <v>2.5000000000000001E-2</v>
      </c>
      <c r="V53" s="132">
        <v>0</v>
      </c>
      <c r="W53" s="132">
        <v>0</v>
      </c>
      <c r="X53" s="132">
        <v>2.5000000000000001E-2</v>
      </c>
      <c r="Y53" s="132">
        <v>0</v>
      </c>
      <c r="Z53" s="132">
        <v>0</v>
      </c>
      <c r="AA53" s="132">
        <f t="shared" si="3"/>
        <v>0.05</v>
      </c>
      <c r="AB53" s="39">
        <f t="shared" si="4"/>
        <v>610</v>
      </c>
      <c r="AC53" s="97">
        <f t="shared" si="5"/>
        <v>30.5</v>
      </c>
      <c r="AD53" s="184">
        <f t="shared" si="6"/>
        <v>-0.05</v>
      </c>
      <c r="AE53" s="40">
        <f t="shared" si="7"/>
        <v>610</v>
      </c>
      <c r="AF53" s="96">
        <f t="shared" si="8"/>
        <v>-30.5</v>
      </c>
    </row>
    <row r="54" spans="1:32">
      <c r="A54" s="37">
        <v>47</v>
      </c>
      <c r="B54" s="44" t="str">
        <f>норма!B55</f>
        <v>тұз</v>
      </c>
      <c r="C54" s="129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41">
        <f t="shared" si="1"/>
        <v>0</v>
      </c>
      <c r="O54" s="39">
        <f>'список прод'!C50</f>
        <v>49</v>
      </c>
      <c r="P54" s="111">
        <f t="shared" si="2"/>
        <v>0</v>
      </c>
      <c r="Q54" s="132">
        <v>3.0000000000000001E-3</v>
      </c>
      <c r="R54" s="132">
        <v>2.8E-3</v>
      </c>
      <c r="S54" s="132">
        <v>2.5000000000000001E-3</v>
      </c>
      <c r="T54" s="132">
        <v>2.5000000000000001E-3</v>
      </c>
      <c r="U54" s="132">
        <v>2.5000000000000001E-3</v>
      </c>
      <c r="V54" s="132">
        <v>2.5000000000000001E-3</v>
      </c>
      <c r="W54" s="132">
        <v>2.5000000000000001E-3</v>
      </c>
      <c r="X54" s="132">
        <v>2.5000000000000001E-3</v>
      </c>
      <c r="Y54" s="132">
        <v>2.5000000000000001E-3</v>
      </c>
      <c r="Z54" s="132">
        <v>2.5000000000000001E-3</v>
      </c>
      <c r="AA54" s="132">
        <f t="shared" si="3"/>
        <v>2.5799999999999997E-2</v>
      </c>
      <c r="AB54" s="39">
        <f t="shared" si="4"/>
        <v>49</v>
      </c>
      <c r="AC54" s="97">
        <f t="shared" si="5"/>
        <v>1.2641999999999998</v>
      </c>
      <c r="AD54" s="184">
        <f t="shared" si="6"/>
        <v>-2.5799999999999997E-2</v>
      </c>
      <c r="AE54" s="40">
        <f t="shared" si="7"/>
        <v>49</v>
      </c>
      <c r="AF54" s="96">
        <f t="shared" si="8"/>
        <v>-1.2641999999999998</v>
      </c>
    </row>
    <row r="55" spans="1:32">
      <c r="A55" s="37">
        <v>48</v>
      </c>
      <c r="B55" s="44" t="str">
        <f>норма!B56</f>
        <v>ірімшік</v>
      </c>
      <c r="C55" s="129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41">
        <f t="shared" si="1"/>
        <v>0</v>
      </c>
      <c r="O55" s="39">
        <f>'список прод'!C51</f>
        <v>4519</v>
      </c>
      <c r="P55" s="111">
        <f t="shared" si="2"/>
        <v>0</v>
      </c>
      <c r="Q55" s="132">
        <v>0.01</v>
      </c>
      <c r="R55" s="132">
        <v>0.01</v>
      </c>
      <c r="S55" s="132">
        <v>0.01</v>
      </c>
      <c r="T55" s="132">
        <v>0.01</v>
      </c>
      <c r="U55" s="132">
        <v>0.01</v>
      </c>
      <c r="V55" s="132">
        <v>0.01</v>
      </c>
      <c r="W55" s="132">
        <v>0.01</v>
      </c>
      <c r="X55" s="132">
        <v>0.01</v>
      </c>
      <c r="Y55" s="132">
        <v>0.01</v>
      </c>
      <c r="Z55" s="132">
        <v>0.01</v>
      </c>
      <c r="AA55" s="132">
        <f t="shared" si="3"/>
        <v>9.9999999999999992E-2</v>
      </c>
      <c r="AB55" s="39">
        <f t="shared" si="4"/>
        <v>4519</v>
      </c>
      <c r="AC55" s="97">
        <f t="shared" si="5"/>
        <v>451.9</v>
      </c>
      <c r="AD55" s="184">
        <f t="shared" si="6"/>
        <v>-9.9999999999999992E-2</v>
      </c>
      <c r="AE55" s="40">
        <f t="shared" si="7"/>
        <v>4519</v>
      </c>
      <c r="AF55" s="96">
        <f t="shared" si="8"/>
        <v>-451.9</v>
      </c>
    </row>
    <row r="56" spans="1:32">
      <c r="A56" s="37">
        <v>49</v>
      </c>
      <c r="B56" s="44" t="str">
        <f>норма!B57</f>
        <v>ашытқы</v>
      </c>
      <c r="C56" s="129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41">
        <f t="shared" si="1"/>
        <v>0</v>
      </c>
      <c r="O56" s="39">
        <f>'список прод'!C52</f>
        <v>5675</v>
      </c>
      <c r="P56" s="111">
        <f t="shared" si="2"/>
        <v>0</v>
      </c>
      <c r="Q56" s="132">
        <v>0</v>
      </c>
      <c r="R56" s="132">
        <v>1.8E-3</v>
      </c>
      <c r="S56" s="132">
        <v>0</v>
      </c>
      <c r="T56" s="132">
        <v>0</v>
      </c>
      <c r="U56" s="132">
        <v>0</v>
      </c>
      <c r="V56" s="132">
        <v>0</v>
      </c>
      <c r="W56" s="132">
        <v>0</v>
      </c>
      <c r="X56" s="132">
        <v>0</v>
      </c>
      <c r="Y56" s="132">
        <v>0</v>
      </c>
      <c r="Z56" s="132">
        <v>0</v>
      </c>
      <c r="AA56" s="132">
        <f t="shared" si="3"/>
        <v>1.8E-3</v>
      </c>
      <c r="AB56" s="39">
        <f t="shared" si="4"/>
        <v>5675</v>
      </c>
      <c r="AC56" s="97">
        <f t="shared" si="5"/>
        <v>10.215</v>
      </c>
      <c r="AD56" s="184">
        <f t="shared" si="6"/>
        <v>-1.8E-3</v>
      </c>
      <c r="AE56" s="40">
        <f t="shared" si="7"/>
        <v>5675</v>
      </c>
      <c r="AF56" s="96">
        <f t="shared" si="8"/>
        <v>-10.215</v>
      </c>
    </row>
    <row r="57" spans="1:32">
      <c r="A57" s="37">
        <v>50</v>
      </c>
      <c r="B57" s="44" t="str">
        <f>норма!B58</f>
        <v>сарымсақ</v>
      </c>
      <c r="C57" s="129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41">
        <f t="shared" si="1"/>
        <v>0</v>
      </c>
      <c r="O57" s="39">
        <f>'список прод'!C53</f>
        <v>1300</v>
      </c>
      <c r="P57" s="111">
        <f t="shared" si="2"/>
        <v>0</v>
      </c>
      <c r="Q57" s="132">
        <v>0</v>
      </c>
      <c r="R57" s="132">
        <v>1E-3</v>
      </c>
      <c r="S57" s="132">
        <v>0</v>
      </c>
      <c r="T57" s="132">
        <v>0</v>
      </c>
      <c r="U57" s="132">
        <v>0</v>
      </c>
      <c r="V57" s="132">
        <v>0</v>
      </c>
      <c r="W57" s="132">
        <v>0</v>
      </c>
      <c r="X57" s="132">
        <v>0</v>
      </c>
      <c r="Y57" s="132">
        <v>0</v>
      </c>
      <c r="Z57" s="132">
        <v>0</v>
      </c>
      <c r="AA57" s="132">
        <f t="shared" si="3"/>
        <v>1E-3</v>
      </c>
      <c r="AB57" s="39">
        <f t="shared" si="4"/>
        <v>1300</v>
      </c>
      <c r="AC57" s="97">
        <f t="shared" si="5"/>
        <v>1.3</v>
      </c>
      <c r="AD57" s="184">
        <f t="shared" si="6"/>
        <v>-1E-3</v>
      </c>
      <c r="AE57" s="40">
        <f t="shared" si="7"/>
        <v>1300</v>
      </c>
      <c r="AF57" s="96">
        <f t="shared" si="8"/>
        <v>-1.3</v>
      </c>
    </row>
    <row r="58" spans="1:32">
      <c r="A58" s="37">
        <v>51</v>
      </c>
      <c r="B58" s="44" t="str">
        <f>норма!B59</f>
        <v>С витамині</v>
      </c>
      <c r="C58" s="129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41">
        <f t="shared" si="1"/>
        <v>0</v>
      </c>
      <c r="O58" s="39">
        <f>'список прод'!C54</f>
        <v>4000</v>
      </c>
      <c r="P58" s="111">
        <f t="shared" si="2"/>
        <v>0</v>
      </c>
      <c r="Q58" s="132">
        <v>5.0000000000000002E-5</v>
      </c>
      <c r="R58" s="132">
        <v>5.0000000000000002E-5</v>
      </c>
      <c r="S58" s="132">
        <v>5.0000000000000002E-5</v>
      </c>
      <c r="T58" s="132">
        <v>5.0000000000000002E-5</v>
      </c>
      <c r="U58" s="132">
        <v>5.0000000000000002E-5</v>
      </c>
      <c r="V58" s="132">
        <v>5.0000000000000002E-5</v>
      </c>
      <c r="W58" s="132">
        <v>5.0000000000000002E-5</v>
      </c>
      <c r="X58" s="132">
        <v>5.0000000000000002E-5</v>
      </c>
      <c r="Y58" s="132">
        <v>5.0000000000000002E-5</v>
      </c>
      <c r="Z58" s="132">
        <v>5.0000000000000002E-5</v>
      </c>
      <c r="AA58" s="132">
        <f t="shared" ref="AA58:AA59" si="9">Q58+R58+S58+T58+U58+V58+W58+X58+Y58+Z58</f>
        <v>5.0000000000000012E-4</v>
      </c>
      <c r="AB58" s="39">
        <f t="shared" si="4"/>
        <v>4000</v>
      </c>
      <c r="AC58" s="97">
        <f t="shared" ref="AC58:AC59" si="10">AA58*AB58</f>
        <v>2.0000000000000004</v>
      </c>
      <c r="AD58" s="184">
        <f t="shared" si="6"/>
        <v>-5.0000000000000012E-4</v>
      </c>
      <c r="AE58" s="40">
        <f t="shared" ref="AE58:AE59" si="11">O58</f>
        <v>4000</v>
      </c>
      <c r="AF58" s="96">
        <f t="shared" ref="AF58:AF59" si="12">AD58*AE58</f>
        <v>-2.0000000000000004</v>
      </c>
    </row>
    <row r="59" spans="1:32">
      <c r="A59" s="37">
        <v>52</v>
      </c>
      <c r="B59" s="44" t="str">
        <f>норма!B60</f>
        <v>су</v>
      </c>
      <c r="C59" s="129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41">
        <f t="shared" si="1"/>
        <v>0</v>
      </c>
      <c r="O59" s="39">
        <f>'список прод'!C55</f>
        <v>0</v>
      </c>
      <c r="P59" s="111">
        <f t="shared" si="2"/>
        <v>0</v>
      </c>
      <c r="Q59" s="132">
        <v>0.58899999999999997</v>
      </c>
      <c r="R59" s="132">
        <v>0.75529999999999997</v>
      </c>
      <c r="S59" s="132">
        <v>0.57499999999999996</v>
      </c>
      <c r="T59" s="132">
        <v>0.54600000000000004</v>
      </c>
      <c r="U59" s="132">
        <v>0.78500000000000003</v>
      </c>
      <c r="V59" s="132">
        <v>0.29199999999999998</v>
      </c>
      <c r="W59" s="132">
        <v>0.80700000000000005</v>
      </c>
      <c r="X59" s="132">
        <v>0.84699999999999998</v>
      </c>
      <c r="Y59" s="132">
        <v>0.77900000000000003</v>
      </c>
      <c r="Z59" s="132">
        <v>0.65700000000000003</v>
      </c>
      <c r="AA59" s="132">
        <f t="shared" si="9"/>
        <v>6.6323000000000008</v>
      </c>
      <c r="AB59" s="39">
        <f t="shared" si="4"/>
        <v>0</v>
      </c>
      <c r="AC59" s="97">
        <f t="shared" si="10"/>
        <v>0</v>
      </c>
      <c r="AD59" s="184">
        <f t="shared" si="6"/>
        <v>-6.6323000000000008</v>
      </c>
      <c r="AE59" s="40">
        <f t="shared" si="11"/>
        <v>0</v>
      </c>
      <c r="AF59" s="96">
        <f t="shared" si="12"/>
        <v>0</v>
      </c>
    </row>
    <row r="60" spans="1:32">
      <c r="A60" s="37">
        <v>53</v>
      </c>
      <c r="B60" s="44" t="str">
        <f>норма!B61</f>
        <v>қайнатылған  сүт</v>
      </c>
      <c r="C60" s="129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41">
        <f t="shared" si="1"/>
        <v>0</v>
      </c>
      <c r="O60" s="39">
        <f>'список прод'!C56</f>
        <v>1100</v>
      </c>
      <c r="P60" s="111">
        <f t="shared" si="2"/>
        <v>0</v>
      </c>
      <c r="Q60" s="132">
        <v>0.02</v>
      </c>
      <c r="R60" s="132">
        <v>0</v>
      </c>
      <c r="S60" s="132"/>
      <c r="T60" s="132"/>
      <c r="U60" s="132"/>
      <c r="V60" s="132"/>
      <c r="W60" s="132"/>
      <c r="X60" s="132"/>
      <c r="Y60" s="132"/>
      <c r="Z60" s="132"/>
      <c r="AA60" s="132"/>
      <c r="AB60" s="39">
        <f t="shared" si="4"/>
        <v>1100</v>
      </c>
      <c r="AC60" s="97"/>
      <c r="AD60" s="184">
        <f t="shared" si="6"/>
        <v>0</v>
      </c>
      <c r="AE60" s="39"/>
      <c r="AF60" s="97"/>
    </row>
    <row r="61" spans="1:32">
      <c r="A61" s="37">
        <v>54</v>
      </c>
      <c r="B61" s="44" t="str">
        <f>норма!B62</f>
        <v>повидло</v>
      </c>
      <c r="C61" s="129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41">
        <f t="shared" si="1"/>
        <v>0</v>
      </c>
      <c r="O61" s="39">
        <f>'список прод'!C57</f>
        <v>1000</v>
      </c>
      <c r="P61" s="111">
        <f t="shared" si="2"/>
        <v>0</v>
      </c>
      <c r="Q61" s="132">
        <v>0</v>
      </c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39">
        <f t="shared" si="4"/>
        <v>1000</v>
      </c>
      <c r="AC61" s="97"/>
      <c r="AD61" s="184">
        <f t="shared" si="6"/>
        <v>0</v>
      </c>
      <c r="AE61" s="39"/>
      <c r="AF61" s="97"/>
    </row>
    <row r="62" spans="1:32" ht="25.5">
      <c r="AC62" s="133">
        <f>SUM(AC8:AC61)</f>
        <v>7613.5921179999996</v>
      </c>
      <c r="AD62" s="134"/>
      <c r="AE62" s="134"/>
      <c r="AF62" s="133">
        <f t="shared" ref="AF62" si="13">SUM(AF8:AF61)</f>
        <v>-7613.5921179999996</v>
      </c>
    </row>
    <row r="65" spans="2:3">
      <c r="B65" s="18" t="s">
        <v>85</v>
      </c>
      <c r="C65" s="18"/>
    </row>
  </sheetData>
  <sheetProtection algorithmName="SHA-512" hashValue="c7M0hYcvJr0FsP+VXn5IJTTfynExdrkrlX8V1RrTo44XI//r0c/qNSHQuPSk0vPLNPDzk0bozbDdYTsdoBCmdA==" saltValue="Dtrly4yw/s1+C7doN7Ntfg==" spinCount="100000" sheet="1" objects="1" scenarios="1"/>
  <mergeCells count="20">
    <mergeCell ref="N6:N7"/>
    <mergeCell ref="A3:AF3"/>
    <mergeCell ref="D5:P5"/>
    <mergeCell ref="C5:C7"/>
    <mergeCell ref="A1:AF1"/>
    <mergeCell ref="Q5:Z5"/>
    <mergeCell ref="AA5:AC5"/>
    <mergeCell ref="AD5:AF5"/>
    <mergeCell ref="A5:A7"/>
    <mergeCell ref="B5:B7"/>
    <mergeCell ref="AF6:AF7"/>
    <mergeCell ref="AA6:AA7"/>
    <mergeCell ref="AB6:AB7"/>
    <mergeCell ref="AC6:AC7"/>
    <mergeCell ref="AD6:AD7"/>
    <mergeCell ref="AE6:AE7"/>
    <mergeCell ref="O6:O7"/>
    <mergeCell ref="P6:P7"/>
    <mergeCell ref="Q6:Z6"/>
    <mergeCell ref="D6:M6"/>
  </mergeCells>
  <pageMargins left="0.7" right="0.7" top="0.75" bottom="0.75" header="0.3" footer="0.3"/>
  <pageSetup paperSize="9" scale="47" fitToWidth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BC45"/>
  <sheetViews>
    <sheetView zoomScale="50" zoomScaleNormal="50" zoomScaleSheetLayoutView="40" workbookViewId="0">
      <pane xSplit="1" ySplit="11" topLeftCell="G12" activePane="bottomRight" state="frozen"/>
      <selection pane="topRight" activeCell="B1" sqref="B1"/>
      <selection pane="bottomLeft" activeCell="A12" sqref="A12"/>
      <selection pane="bottomRight" activeCell="AD31" sqref="AD31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12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  <c r="AW1" s="33"/>
      <c r="AX1" s="33"/>
      <c r="AY1" s="33"/>
      <c r="AZ1" s="33"/>
      <c r="BA1" s="33"/>
      <c r="BB1" s="33"/>
    </row>
    <row r="2" spans="1:55">
      <c r="A2" s="139" t="s">
        <v>199</v>
      </c>
      <c r="B2" s="139"/>
      <c r="AW2" s="33"/>
      <c r="AX2" s="33"/>
      <c r="AY2" s="33"/>
      <c r="AZ2" s="33"/>
      <c r="BA2" s="33"/>
      <c r="BB2" s="33"/>
    </row>
    <row r="3" spans="1:55">
      <c r="A3" s="139"/>
      <c r="B3" s="139"/>
      <c r="C3" s="139"/>
      <c r="D3" s="139"/>
      <c r="AW3" s="33"/>
      <c r="AX3" s="33"/>
      <c r="AY3" s="33"/>
      <c r="AZ3" s="33"/>
      <c r="BA3" s="33"/>
      <c r="BB3" s="33"/>
    </row>
    <row r="4" spans="1:55">
      <c r="AW4" s="33"/>
      <c r="AX4" s="33"/>
      <c r="AY4" s="33"/>
      <c r="AZ4" s="33"/>
      <c r="BA4" s="33"/>
      <c r="BB4" s="33"/>
    </row>
    <row r="5" spans="1:55">
      <c r="A5" s="139" t="s">
        <v>200</v>
      </c>
      <c r="B5" s="139"/>
      <c r="AW5" s="33"/>
      <c r="AX5" s="33"/>
      <c r="AY5" s="33"/>
      <c r="AZ5" s="33"/>
      <c r="BA5" s="33"/>
      <c r="BB5" s="33"/>
    </row>
    <row r="6" spans="1:55">
      <c r="AW6" s="140"/>
      <c r="AX6" s="140"/>
      <c r="AY6" s="140"/>
      <c r="AZ6" s="140"/>
      <c r="BA6" s="140"/>
      <c r="BB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78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70"/>
      <c r="BC12" s="94"/>
    </row>
    <row r="13" spans="1:55" ht="18.75">
      <c r="A13" s="53" t="s">
        <v>132</v>
      </c>
      <c r="B13" s="70"/>
      <c r="C13" s="70"/>
      <c r="D13" s="70"/>
      <c r="E13" s="91">
        <v>157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/>
      <c r="Z13" s="70"/>
      <c r="AA13" s="70"/>
      <c r="AB13" s="92"/>
      <c r="AC13" s="70">
        <v>42.4</v>
      </c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/>
      <c r="BB13" s="70"/>
      <c r="BC13" s="94"/>
    </row>
    <row r="14" spans="1:55" ht="18.75">
      <c r="A14" s="49" t="s">
        <v>99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13</v>
      </c>
      <c r="AG14" s="70"/>
      <c r="AH14" s="70"/>
      <c r="AI14" s="70">
        <v>0.3</v>
      </c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72</v>
      </c>
      <c r="BB14" s="70"/>
      <c r="BC14" s="94"/>
    </row>
    <row r="15" spans="1:55" ht="18.75">
      <c r="A15" s="49" t="s">
        <v>100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70"/>
      <c r="BC15" s="94"/>
    </row>
    <row r="16" spans="1:55" ht="18.75">
      <c r="A16" s="50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70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70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70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70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70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70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70"/>
      <c r="BC22" s="94"/>
    </row>
    <row r="23" spans="1:55" ht="18.75">
      <c r="A23" s="49" t="s">
        <v>101</v>
      </c>
      <c r="B23" s="70">
        <v>80</v>
      </c>
      <c r="C23" s="70"/>
      <c r="D23" s="70"/>
      <c r="E23" s="91"/>
      <c r="F23" s="70"/>
      <c r="G23" s="70"/>
      <c r="H23" s="70"/>
      <c r="I23" s="92"/>
      <c r="J23" s="70"/>
      <c r="K23" s="70">
        <v>24.6</v>
      </c>
      <c r="L23" s="70">
        <v>13.3</v>
      </c>
      <c r="M23" s="70">
        <v>42.7</v>
      </c>
      <c r="N23" s="70">
        <v>20</v>
      </c>
      <c r="O23" s="70">
        <v>9.5</v>
      </c>
      <c r="P23" s="70"/>
      <c r="Q23" s="70"/>
      <c r="R23" s="70"/>
      <c r="S23" s="70">
        <v>2</v>
      </c>
      <c r="T23" s="70">
        <v>2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>
        <v>2</v>
      </c>
      <c r="AG23" s="70"/>
      <c r="AH23" s="70"/>
      <c r="AI23" s="70"/>
      <c r="AJ23" s="70"/>
      <c r="AK23" s="70">
        <v>1</v>
      </c>
      <c r="AL23" s="70"/>
      <c r="AM23" s="70"/>
      <c r="AN23" s="70"/>
      <c r="AO23" s="70">
        <v>2</v>
      </c>
      <c r="AP23" s="70"/>
      <c r="AQ23" s="91"/>
      <c r="AR23" s="70"/>
      <c r="AS23" s="91"/>
      <c r="AT23" s="70"/>
      <c r="AU23" s="70"/>
      <c r="AV23" s="70">
        <v>0.5</v>
      </c>
      <c r="AW23" s="70"/>
      <c r="AX23" s="70"/>
      <c r="AY23" s="70">
        <v>1</v>
      </c>
      <c r="AZ23" s="70"/>
      <c r="BA23" s="70">
        <v>165</v>
      </c>
      <c r="BB23" s="70"/>
      <c r="BC23" s="94"/>
    </row>
    <row r="24" spans="1:55" ht="18.75">
      <c r="A24" s="49" t="s">
        <v>102</v>
      </c>
      <c r="B24" s="70"/>
      <c r="C24" s="70">
        <v>142.80000000000001</v>
      </c>
      <c r="D24" s="70"/>
      <c r="E24" s="91">
        <v>0.1</v>
      </c>
      <c r="F24" s="70"/>
      <c r="G24" s="70"/>
      <c r="H24" s="70"/>
      <c r="I24" s="70"/>
      <c r="J24" s="70">
        <v>1</v>
      </c>
      <c r="K24" s="70"/>
      <c r="L24" s="70">
        <v>8.6999999999999993</v>
      </c>
      <c r="M24" s="70"/>
      <c r="N24" s="70"/>
      <c r="O24" s="70">
        <v>16.7</v>
      </c>
      <c r="P24" s="70"/>
      <c r="Q24" s="70"/>
      <c r="R24" s="70"/>
      <c r="S24" s="70">
        <v>3</v>
      </c>
      <c r="T24" s="70">
        <v>7</v>
      </c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>
        <v>9</v>
      </c>
      <c r="AH24" s="70"/>
      <c r="AI24" s="70"/>
      <c r="AJ24" s="70">
        <v>2</v>
      </c>
      <c r="AK24" s="70">
        <v>2</v>
      </c>
      <c r="AL24" s="70">
        <v>2</v>
      </c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0.5</v>
      </c>
      <c r="AW24" s="70"/>
      <c r="AX24" s="70"/>
      <c r="AY24" s="70"/>
      <c r="AZ24" s="70"/>
      <c r="BA24" s="70"/>
      <c r="BB24" s="70"/>
      <c r="BC24" s="94"/>
    </row>
    <row r="25" spans="1:55" ht="18.75">
      <c r="A25" s="49" t="s">
        <v>103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>
        <v>4</v>
      </c>
      <c r="T25" s="70"/>
      <c r="U25" s="91"/>
      <c r="V25" s="70"/>
      <c r="W25" s="70"/>
      <c r="X25" s="70"/>
      <c r="Y25" s="91"/>
      <c r="Z25" s="70">
        <v>61.4</v>
      </c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>
        <v>1</v>
      </c>
      <c r="AW25" s="70"/>
      <c r="AX25" s="70"/>
      <c r="AY25" s="70"/>
      <c r="AZ25" s="70"/>
      <c r="BA25" s="70">
        <v>117</v>
      </c>
      <c r="BB25" s="70"/>
      <c r="BC25" s="94"/>
    </row>
    <row r="26" spans="1:55" ht="18.75">
      <c r="A26" s="49" t="s">
        <v>104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>
        <v>60</v>
      </c>
      <c r="M26" s="70"/>
      <c r="N26" s="70"/>
      <c r="O26" s="70"/>
      <c r="P26" s="70"/>
      <c r="Q26" s="70"/>
      <c r="R26" s="70"/>
      <c r="S26" s="70"/>
      <c r="T26" s="70">
        <v>2</v>
      </c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>
        <v>2</v>
      </c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70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70"/>
      <c r="BC27" s="94"/>
    </row>
    <row r="28" spans="1:55" ht="18.75">
      <c r="A28" s="50" t="s">
        <v>98</v>
      </c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>
        <v>20</v>
      </c>
      <c r="AH28" s="70">
        <v>20</v>
      </c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70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70"/>
      <c r="BC29" s="94"/>
    </row>
    <row r="30" spans="1:55" ht="18.75" outlineLevel="1">
      <c r="A30" s="49" t="s">
        <v>105</v>
      </c>
      <c r="B30" s="46"/>
      <c r="C30" s="48"/>
      <c r="D30" s="48"/>
      <c r="E30" s="47"/>
      <c r="F30" s="46"/>
      <c r="G30" s="46"/>
      <c r="H30" s="46"/>
      <c r="I30" s="46"/>
      <c r="J30" s="46"/>
      <c r="K30" s="46"/>
      <c r="L30" s="46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3</v>
      </c>
      <c r="AG30" s="70"/>
      <c r="AH30" s="70"/>
      <c r="AI30" s="70"/>
      <c r="AJ30" s="70"/>
      <c r="AK30" s="70"/>
      <c r="AL30" s="70"/>
      <c r="AM30" s="70"/>
      <c r="AN30" s="70">
        <v>25</v>
      </c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>
        <v>190</v>
      </c>
      <c r="BB30" s="70"/>
      <c r="BC30" s="70"/>
    </row>
    <row r="31" spans="1:55" ht="18.75" outlineLevel="1">
      <c r="A31" s="49" t="s">
        <v>119</v>
      </c>
      <c r="B31" s="70"/>
      <c r="C31" s="70"/>
      <c r="D31" s="70"/>
      <c r="E31" s="91"/>
      <c r="F31" s="70"/>
      <c r="G31" s="70">
        <v>30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70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70"/>
      <c r="BC33" s="94"/>
    </row>
    <row r="34" spans="1:55" ht="18.75" outlineLevel="1">
      <c r="A34" s="49" t="s">
        <v>106</v>
      </c>
      <c r="B34" s="70"/>
      <c r="C34" s="70"/>
      <c r="D34" s="70"/>
      <c r="E34" s="91"/>
      <c r="F34" s="70"/>
      <c r="G34" s="70"/>
      <c r="H34" s="70"/>
      <c r="I34" s="70"/>
      <c r="J34" s="70">
        <v>2</v>
      </c>
      <c r="K34" s="70"/>
      <c r="L34" s="70"/>
      <c r="M34" s="70"/>
      <c r="N34" s="70"/>
      <c r="O34" s="70"/>
      <c r="P34" s="70"/>
      <c r="Q34" s="70"/>
      <c r="R34" s="70"/>
      <c r="S34" s="70">
        <v>4.5999999999999996</v>
      </c>
      <c r="T34" s="70">
        <v>0.1</v>
      </c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>
        <v>6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>
        <v>32</v>
      </c>
      <c r="AU34" s="70"/>
      <c r="AV34" s="70">
        <v>0.3</v>
      </c>
      <c r="AW34" s="70"/>
      <c r="AX34" s="70">
        <v>1.8</v>
      </c>
      <c r="AY34" s="70"/>
      <c r="AZ34" s="70"/>
      <c r="BA34" s="70">
        <v>11.3</v>
      </c>
      <c r="BB34" s="70"/>
      <c r="BC34" s="70">
        <v>2</v>
      </c>
    </row>
    <row r="35" spans="1:55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70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70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70"/>
      <c r="BC37" s="94"/>
    </row>
    <row r="38" spans="1:55" s="25" customFormat="1" ht="18.75">
      <c r="A38" s="57" t="s">
        <v>12</v>
      </c>
      <c r="B38" s="58">
        <f>SUM(B12:B37)</f>
        <v>80</v>
      </c>
      <c r="C38" s="58">
        <f t="shared" ref="C38:AY38" si="0">SUM(C12:C37)</f>
        <v>142.80000000000001</v>
      </c>
      <c r="D38" s="58">
        <f t="shared" si="0"/>
        <v>0</v>
      </c>
      <c r="E38" s="58">
        <f t="shared" si="0"/>
        <v>257.10000000000002</v>
      </c>
      <c r="F38" s="58">
        <f t="shared" si="0"/>
        <v>0</v>
      </c>
      <c r="G38" s="58">
        <f t="shared" si="0"/>
        <v>30</v>
      </c>
      <c r="H38" s="58">
        <f t="shared" si="0"/>
        <v>0</v>
      </c>
      <c r="I38" s="58">
        <f t="shared" si="0"/>
        <v>0</v>
      </c>
      <c r="J38" s="58">
        <f t="shared" si="0"/>
        <v>3</v>
      </c>
      <c r="K38" s="58">
        <f t="shared" si="0"/>
        <v>24.6</v>
      </c>
      <c r="L38" s="58">
        <f t="shared" si="0"/>
        <v>82</v>
      </c>
      <c r="M38" s="58">
        <f t="shared" si="0"/>
        <v>42.7</v>
      </c>
      <c r="N38" s="58">
        <f t="shared" si="0"/>
        <v>20</v>
      </c>
      <c r="O38" s="58">
        <f t="shared" si="0"/>
        <v>26.2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23.6</v>
      </c>
      <c r="T38" s="58">
        <f t="shared" si="0"/>
        <v>11.1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61.4</v>
      </c>
      <c r="AA38" s="58">
        <f t="shared" si="0"/>
        <v>0</v>
      </c>
      <c r="AB38" s="58">
        <f t="shared" si="0"/>
        <v>0</v>
      </c>
      <c r="AC38" s="58">
        <f t="shared" si="0"/>
        <v>42.4</v>
      </c>
      <c r="AD38" s="58">
        <f t="shared" si="0"/>
        <v>0</v>
      </c>
      <c r="AE38" s="58">
        <f t="shared" si="0"/>
        <v>0</v>
      </c>
      <c r="AF38" s="58">
        <f t="shared" si="0"/>
        <v>46</v>
      </c>
      <c r="AG38" s="58">
        <f t="shared" si="0"/>
        <v>79</v>
      </c>
      <c r="AH38" s="58">
        <f t="shared" si="0"/>
        <v>20</v>
      </c>
      <c r="AI38" s="58">
        <f t="shared" si="0"/>
        <v>0.89999999999999991</v>
      </c>
      <c r="AJ38" s="58">
        <f t="shared" si="0"/>
        <v>2</v>
      </c>
      <c r="AK38" s="58">
        <f t="shared" si="0"/>
        <v>3</v>
      </c>
      <c r="AL38" s="58">
        <f t="shared" si="0"/>
        <v>2</v>
      </c>
      <c r="AM38" s="58">
        <f t="shared" si="0"/>
        <v>0</v>
      </c>
      <c r="AN38" s="58">
        <f t="shared" si="0"/>
        <v>25</v>
      </c>
      <c r="AO38" s="58">
        <f t="shared" si="0"/>
        <v>2</v>
      </c>
      <c r="AP38" s="58">
        <f t="shared" si="0"/>
        <v>60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32</v>
      </c>
      <c r="AU38" s="58">
        <f t="shared" si="0"/>
        <v>0</v>
      </c>
      <c r="AV38" s="58">
        <f t="shared" si="0"/>
        <v>2.8</v>
      </c>
      <c r="AW38" s="58">
        <f t="shared" si="0"/>
        <v>10</v>
      </c>
      <c r="AX38" s="58">
        <f t="shared" si="0"/>
        <v>1.8</v>
      </c>
      <c r="AY38" s="58">
        <f t="shared" si="0"/>
        <v>1</v>
      </c>
      <c r="AZ38" s="58">
        <f t="shared" ref="AZ38:BC38" si="1">SUM(AZ12:AZ37)</f>
        <v>0.05</v>
      </c>
      <c r="BA38" s="58">
        <f t="shared" si="1"/>
        <v>755.3</v>
      </c>
      <c r="BB38" s="58">
        <f t="shared" si="1"/>
        <v>0</v>
      </c>
      <c r="BC38" s="58">
        <f t="shared" si="1"/>
        <v>2</v>
      </c>
    </row>
    <row r="39" spans="1:55" s="25" customFormat="1" ht="54.95" customHeight="1">
      <c r="A39" s="59" t="s">
        <v>13</v>
      </c>
      <c r="B39" s="60">
        <f>(B38*$C$9)/1000</f>
        <v>0.08</v>
      </c>
      <c r="C39" s="60">
        <f t="shared" ref="C39:AY39" si="2">(C38*$C$9)/1000</f>
        <v>0.14280000000000001</v>
      </c>
      <c r="D39" s="60">
        <f t="shared" si="2"/>
        <v>0</v>
      </c>
      <c r="E39" s="60">
        <f t="shared" si="2"/>
        <v>0.2571</v>
      </c>
      <c r="F39" s="60">
        <f t="shared" si="2"/>
        <v>0</v>
      </c>
      <c r="G39" s="60">
        <f t="shared" si="2"/>
        <v>0.03</v>
      </c>
      <c r="H39" s="60">
        <f t="shared" si="2"/>
        <v>0</v>
      </c>
      <c r="I39" s="60">
        <f t="shared" si="2"/>
        <v>0</v>
      </c>
      <c r="J39" s="60">
        <f t="shared" si="2"/>
        <v>3.0000000000000001E-3</v>
      </c>
      <c r="K39" s="60">
        <f t="shared" si="2"/>
        <v>2.46E-2</v>
      </c>
      <c r="L39" s="60">
        <f t="shared" si="2"/>
        <v>8.2000000000000003E-2</v>
      </c>
      <c r="M39" s="60">
        <f t="shared" si="2"/>
        <v>4.2700000000000002E-2</v>
      </c>
      <c r="N39" s="60">
        <f t="shared" si="2"/>
        <v>0.02</v>
      </c>
      <c r="O39" s="60">
        <f t="shared" si="2"/>
        <v>2.6199999999999998E-2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2.3600000000000003E-2</v>
      </c>
      <c r="T39" s="60">
        <f t="shared" si="2"/>
        <v>1.11E-2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6.1399999999999996E-2</v>
      </c>
      <c r="AA39" s="60">
        <f t="shared" si="2"/>
        <v>0</v>
      </c>
      <c r="AB39" s="60">
        <f t="shared" si="2"/>
        <v>0</v>
      </c>
      <c r="AC39" s="60">
        <f t="shared" si="2"/>
        <v>4.24E-2</v>
      </c>
      <c r="AD39" s="60">
        <f t="shared" si="2"/>
        <v>0</v>
      </c>
      <c r="AE39" s="60">
        <f t="shared" si="2"/>
        <v>0</v>
      </c>
      <c r="AF39" s="60">
        <f t="shared" si="2"/>
        <v>4.5999999999999999E-2</v>
      </c>
      <c r="AG39" s="60">
        <f t="shared" si="2"/>
        <v>7.9000000000000001E-2</v>
      </c>
      <c r="AH39" s="60">
        <f t="shared" si="2"/>
        <v>0.02</v>
      </c>
      <c r="AI39" s="60">
        <f t="shared" si="2"/>
        <v>8.9999999999999987E-4</v>
      </c>
      <c r="AJ39" s="60">
        <f t="shared" si="2"/>
        <v>2E-3</v>
      </c>
      <c r="AK39" s="60">
        <f t="shared" si="2"/>
        <v>3.0000000000000001E-3</v>
      </c>
      <c r="AL39" s="60">
        <f t="shared" si="2"/>
        <v>2E-3</v>
      </c>
      <c r="AM39" s="60">
        <f t="shared" si="2"/>
        <v>0</v>
      </c>
      <c r="AN39" s="60">
        <f t="shared" si="2"/>
        <v>2.5000000000000001E-2</v>
      </c>
      <c r="AO39" s="60">
        <f t="shared" si="2"/>
        <v>2E-3</v>
      </c>
      <c r="AP39" s="60">
        <f t="shared" si="2"/>
        <v>0.06</v>
      </c>
      <c r="AQ39" s="60">
        <f t="shared" si="2"/>
        <v>0</v>
      </c>
      <c r="AR39" s="60">
        <f t="shared" si="2"/>
        <v>0.02</v>
      </c>
      <c r="AS39" s="60">
        <f t="shared" si="2"/>
        <v>0</v>
      </c>
      <c r="AT39" s="60">
        <f t="shared" si="2"/>
        <v>3.2000000000000001E-2</v>
      </c>
      <c r="AU39" s="60">
        <f t="shared" si="2"/>
        <v>0</v>
      </c>
      <c r="AV39" s="60">
        <f t="shared" si="2"/>
        <v>2.8E-3</v>
      </c>
      <c r="AW39" s="60">
        <f t="shared" si="2"/>
        <v>0.01</v>
      </c>
      <c r="AX39" s="60">
        <f t="shared" si="2"/>
        <v>1.8E-3</v>
      </c>
      <c r="AY39" s="60">
        <f t="shared" si="2"/>
        <v>1E-3</v>
      </c>
      <c r="AZ39" s="60">
        <f t="shared" ref="AZ39:BC39" si="3">(AZ38*$C$9)/1000</f>
        <v>5.0000000000000002E-5</v>
      </c>
      <c r="BA39" s="60">
        <f t="shared" si="3"/>
        <v>0.75529999999999997</v>
      </c>
      <c r="BB39" s="60">
        <f t="shared" si="3"/>
        <v>0</v>
      </c>
      <c r="BC39" s="60">
        <f t="shared" si="3"/>
        <v>2E-3</v>
      </c>
    </row>
    <row r="40" spans="1:55" s="25" customFormat="1" ht="72" customHeight="1">
      <c r="A40" s="118" t="s">
        <v>14</v>
      </c>
      <c r="B40" s="120">
        <f>'1-1'!B40</f>
        <v>1874</v>
      </c>
      <c r="C40" s="120">
        <f>'1-1'!C40</f>
        <v>859</v>
      </c>
      <c r="D40" s="120">
        <f>'1-1'!D40</f>
        <v>1800</v>
      </c>
      <c r="E40" s="120">
        <f>'1-1'!E40</f>
        <v>324</v>
      </c>
      <c r="F40" s="120">
        <f>'1-1'!F40</f>
        <v>343</v>
      </c>
      <c r="G40" s="120">
        <f>'1-1'!G40</f>
        <v>600</v>
      </c>
      <c r="H40" s="120">
        <f>'1-1'!H40</f>
        <v>2100</v>
      </c>
      <c r="I40" s="120">
        <f>'1-1'!I40</f>
        <v>1916</v>
      </c>
      <c r="J40" s="120">
        <f>'1-1'!J40</f>
        <v>4.9400000000000004</v>
      </c>
      <c r="K40" s="120">
        <f>'1-1'!K40</f>
        <v>111</v>
      </c>
      <c r="L40" s="120">
        <f>'1-1'!L40</f>
        <v>180</v>
      </c>
      <c r="M40" s="120">
        <f>'1-1'!M40</f>
        <v>197</v>
      </c>
      <c r="N40" s="120">
        <f>'1-1'!N40</f>
        <v>145</v>
      </c>
      <c r="O40" s="120">
        <f>'1-1'!O40</f>
        <v>93</v>
      </c>
      <c r="P40" s="120">
        <f>'1-1'!P40</f>
        <v>700</v>
      </c>
      <c r="Q40" s="120">
        <f>'1-1'!Q40</f>
        <v>700</v>
      </c>
      <c r="R40" s="120">
        <f>'1-1'!R40</f>
        <v>600</v>
      </c>
      <c r="S40" s="120">
        <f>'1-1'!S40</f>
        <v>3676</v>
      </c>
      <c r="T40" s="120">
        <f>'1-1'!T40</f>
        <v>670</v>
      </c>
      <c r="U40" s="120">
        <f>'1-1'!U40</f>
        <v>421</v>
      </c>
      <c r="V40" s="120">
        <f>'1-1'!V40</f>
        <v>421</v>
      </c>
      <c r="W40" s="120">
        <f>'1-1'!W40</f>
        <v>421</v>
      </c>
      <c r="X40" s="120">
        <f>'1-1'!X40</f>
        <v>292</v>
      </c>
      <c r="Y40" s="120">
        <f>'1-1'!Y40</f>
        <v>425</v>
      </c>
      <c r="Z40" s="120">
        <f>'1-1'!Z40</f>
        <v>302</v>
      </c>
      <c r="AA40" s="120">
        <f>'1-1'!AA40</f>
        <v>532</v>
      </c>
      <c r="AB40" s="120">
        <f>'1-1'!AB40</f>
        <v>220</v>
      </c>
      <c r="AC40" s="120">
        <f>'1-1'!AC40</f>
        <v>351</v>
      </c>
      <c r="AD40" s="120">
        <f>'1-1'!AD40</f>
        <v>351</v>
      </c>
      <c r="AE40" s="120">
        <f>'1-1'!AE40</f>
        <v>351</v>
      </c>
      <c r="AF40" s="120">
        <f>'1-1'!AF40</f>
        <v>363</v>
      </c>
      <c r="AG40" s="120">
        <f>'1-1'!AG40</f>
        <v>158</v>
      </c>
      <c r="AH40" s="120">
        <f>'1-1'!AH40</f>
        <v>158</v>
      </c>
      <c r="AI40" s="120">
        <f>'1-1'!AI40</f>
        <v>3500</v>
      </c>
      <c r="AJ40" s="120">
        <f>'1-1'!AJ40</f>
        <v>2300</v>
      </c>
      <c r="AK40" s="120">
        <f>'1-1'!AK40</f>
        <v>800</v>
      </c>
      <c r="AL40" s="120">
        <f>'1-1'!AL40</f>
        <v>800</v>
      </c>
      <c r="AM40" s="120">
        <f>'1-1'!AM40</f>
        <v>1300</v>
      </c>
      <c r="AN40" s="120">
        <f>'1-1'!AN40</f>
        <v>800</v>
      </c>
      <c r="AO40" s="120">
        <f>'1-1'!AO40</f>
        <v>1200</v>
      </c>
      <c r="AP40" s="120">
        <f>'1-1'!AP40</f>
        <v>558</v>
      </c>
      <c r="AQ40" s="120">
        <f>'1-1'!AQ40</f>
        <v>800</v>
      </c>
      <c r="AR40" s="120">
        <f>'1-1'!AR40</f>
        <v>800</v>
      </c>
      <c r="AS40" s="120">
        <f>'1-1'!AS40</f>
        <v>4000</v>
      </c>
      <c r="AT40" s="120">
        <f>'1-1'!AT40</f>
        <v>160</v>
      </c>
      <c r="AU40" s="120">
        <f>'1-1'!AU40</f>
        <v>610</v>
      </c>
      <c r="AV40" s="120">
        <f>'1-1'!AV40</f>
        <v>49</v>
      </c>
      <c r="AW40" s="120">
        <f>'1-1'!AW40</f>
        <v>4519</v>
      </c>
      <c r="AX40" s="120">
        <f>'1-1'!AX40</f>
        <v>5675</v>
      </c>
      <c r="AY40" s="120">
        <f>'1-1'!AY40</f>
        <v>1300</v>
      </c>
      <c r="AZ40" s="120">
        <f>'1-1'!AZ40</f>
        <v>4000</v>
      </c>
      <c r="BA40" s="120">
        <f>'1-1'!BA40</f>
        <v>0</v>
      </c>
      <c r="BB40" s="120">
        <f>'1-1'!BB40</f>
        <v>1100</v>
      </c>
      <c r="BC40" s="120">
        <f>'1-1'!BC40</f>
        <v>1000</v>
      </c>
    </row>
    <row r="41" spans="1:55" s="25" customFormat="1" ht="110.1" customHeight="1">
      <c r="A41" s="63" t="s">
        <v>15</v>
      </c>
      <c r="B41" s="64">
        <f>B39*B40</f>
        <v>149.92000000000002</v>
      </c>
      <c r="C41" s="64">
        <f t="shared" ref="C41:AY41" si="4">C39*C40</f>
        <v>122.66520000000001</v>
      </c>
      <c r="D41" s="64">
        <f t="shared" si="4"/>
        <v>0</v>
      </c>
      <c r="E41" s="64">
        <f t="shared" si="4"/>
        <v>83.300399999999996</v>
      </c>
      <c r="F41" s="64">
        <f t="shared" si="4"/>
        <v>0</v>
      </c>
      <c r="G41" s="64">
        <f t="shared" si="4"/>
        <v>18</v>
      </c>
      <c r="H41" s="64">
        <f t="shared" si="4"/>
        <v>0</v>
      </c>
      <c r="I41" s="64">
        <f t="shared" si="4"/>
        <v>0</v>
      </c>
      <c r="J41" s="64">
        <f t="shared" si="4"/>
        <v>1.4820000000000002E-2</v>
      </c>
      <c r="K41" s="64">
        <f t="shared" si="4"/>
        <v>2.7305999999999999</v>
      </c>
      <c r="L41" s="64">
        <f t="shared" si="4"/>
        <v>14.76</v>
      </c>
      <c r="M41" s="64">
        <f t="shared" si="4"/>
        <v>8.411900000000001</v>
      </c>
      <c r="N41" s="64">
        <f t="shared" si="4"/>
        <v>2.9</v>
      </c>
      <c r="O41" s="64">
        <f t="shared" si="4"/>
        <v>2.4365999999999999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86.753600000000006</v>
      </c>
      <c r="T41" s="64">
        <f t="shared" si="4"/>
        <v>7.4370000000000003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18.5428</v>
      </c>
      <c r="AA41" s="64">
        <f t="shared" si="4"/>
        <v>0</v>
      </c>
      <c r="AB41" s="64">
        <f t="shared" si="4"/>
        <v>0</v>
      </c>
      <c r="AC41" s="64">
        <f t="shared" si="4"/>
        <v>14.882400000000001</v>
      </c>
      <c r="AD41" s="64">
        <f t="shared" si="4"/>
        <v>0</v>
      </c>
      <c r="AE41" s="64">
        <f t="shared" si="4"/>
        <v>0</v>
      </c>
      <c r="AF41" s="64">
        <f t="shared" si="4"/>
        <v>16.698</v>
      </c>
      <c r="AG41" s="64">
        <f t="shared" si="4"/>
        <v>12.481999999999999</v>
      </c>
      <c r="AH41" s="64">
        <f t="shared" si="4"/>
        <v>3.16</v>
      </c>
      <c r="AI41" s="64">
        <f t="shared" si="4"/>
        <v>3.1499999999999995</v>
      </c>
      <c r="AJ41" s="64">
        <f t="shared" si="4"/>
        <v>4.6000000000000005</v>
      </c>
      <c r="AK41" s="64">
        <f t="shared" si="4"/>
        <v>2.4</v>
      </c>
      <c r="AL41" s="64">
        <f t="shared" si="4"/>
        <v>1.6</v>
      </c>
      <c r="AM41" s="64">
        <f t="shared" si="4"/>
        <v>0</v>
      </c>
      <c r="AN41" s="64">
        <f t="shared" si="4"/>
        <v>20</v>
      </c>
      <c r="AO41" s="64">
        <f t="shared" si="4"/>
        <v>2.4</v>
      </c>
      <c r="AP41" s="64">
        <f t="shared" si="4"/>
        <v>33.479999999999997</v>
      </c>
      <c r="AQ41" s="64">
        <f t="shared" si="4"/>
        <v>0</v>
      </c>
      <c r="AR41" s="64">
        <f t="shared" si="4"/>
        <v>16</v>
      </c>
      <c r="AS41" s="64">
        <f t="shared" si="4"/>
        <v>0</v>
      </c>
      <c r="AT41" s="64">
        <f t="shared" si="4"/>
        <v>5.12</v>
      </c>
      <c r="AU41" s="64">
        <f t="shared" si="4"/>
        <v>0</v>
      </c>
      <c r="AV41" s="64">
        <f t="shared" si="4"/>
        <v>0.13719999999999999</v>
      </c>
      <c r="AW41" s="64">
        <f t="shared" si="4"/>
        <v>45.19</v>
      </c>
      <c r="AX41" s="64">
        <f t="shared" si="4"/>
        <v>10.215</v>
      </c>
      <c r="AY41" s="64">
        <f t="shared" si="4"/>
        <v>1.3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2</v>
      </c>
    </row>
    <row r="42" spans="1:55" ht="110.1" customHeight="1">
      <c r="AZ42" s="67">
        <f>SUM(B41:BA41)</f>
        <v>710.88751999999988</v>
      </c>
      <c r="BB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B45" s="29"/>
    </row>
  </sheetData>
  <sheetProtection algorithmName="SHA-512" hashValue="aoWsCeO9BKTzDn7fmRh96nUwMz4+cTiUKPsi1y5Ce+9dmKJSi0dAw8tugjPTRUmoiiSXdJoRZHFp8xGa2Vz6IQ==" saltValue="EzkzcMVeuGtkHQPw5fDwlg==" spinCount="100000" sheet="1" objects="1" scenarios="1" formatRows="0"/>
  <mergeCells count="8">
    <mergeCell ref="K8:N8"/>
    <mergeCell ref="C9:E9"/>
    <mergeCell ref="A3:D3"/>
    <mergeCell ref="AW6:BB6"/>
    <mergeCell ref="A1:B1"/>
    <mergeCell ref="A2:B2"/>
    <mergeCell ref="A5:B5"/>
    <mergeCell ref="A7:BC7"/>
  </mergeCells>
  <pageMargins left="0.25" right="0.25" top="0.75" bottom="0.75" header="0.3" footer="0.3"/>
  <pageSetup paperSize="9" scale="44" fitToWidth="0" orientation="landscape" verticalDpi="1200" r:id="rId1"/>
  <ignoredErrors>
    <ignoredError sqref="B11 C11:BC1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</row>
    <row r="3" spans="1:55">
      <c r="A3" s="139"/>
      <c r="B3" s="139"/>
      <c r="C3" s="139"/>
      <c r="D3" s="139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76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 t="s">
        <v>130</v>
      </c>
      <c r="B13" s="70"/>
      <c r="C13" s="70"/>
      <c r="D13" s="70"/>
      <c r="E13" s="91">
        <v>100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>
        <v>20</v>
      </c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15</v>
      </c>
      <c r="BB13" s="94"/>
      <c r="BC13" s="94"/>
    </row>
    <row r="14" spans="1:55" ht="18.75">
      <c r="A14" s="49" t="s">
        <v>117</v>
      </c>
      <c r="B14" s="46"/>
      <c r="C14" s="46"/>
      <c r="D14" s="46"/>
      <c r="E14" s="47">
        <v>100</v>
      </c>
      <c r="F14" s="46"/>
      <c r="G14" s="46"/>
      <c r="H14" s="46"/>
      <c r="I14" s="46"/>
      <c r="J14" s="46"/>
      <c r="K14" s="46"/>
      <c r="L14" s="46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20</v>
      </c>
      <c r="AG14" s="70"/>
      <c r="AH14" s="70"/>
      <c r="AI14" s="70"/>
      <c r="AJ14" s="70">
        <v>4</v>
      </c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110</v>
      </c>
      <c r="BB14" s="70"/>
      <c r="BC14" s="70"/>
    </row>
    <row r="15" spans="1:55" ht="18.75">
      <c r="A15" s="49" t="s">
        <v>100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107</v>
      </c>
      <c r="B23" s="70"/>
      <c r="C23" s="70">
        <v>20</v>
      </c>
      <c r="D23" s="70"/>
      <c r="E23" s="91"/>
      <c r="F23" s="70"/>
      <c r="G23" s="70"/>
      <c r="H23" s="70">
        <v>10</v>
      </c>
      <c r="I23" s="92"/>
      <c r="J23" s="70"/>
      <c r="K23" s="70">
        <v>100</v>
      </c>
      <c r="L23" s="70">
        <v>10.7</v>
      </c>
      <c r="M23" s="70"/>
      <c r="N23" s="70">
        <v>20</v>
      </c>
      <c r="O23" s="70">
        <v>9.5</v>
      </c>
      <c r="P23" s="70"/>
      <c r="Q23" s="70"/>
      <c r="R23" s="70"/>
      <c r="S23" s="70"/>
      <c r="T23" s="70">
        <v>4</v>
      </c>
      <c r="U23" s="91"/>
      <c r="V23" s="70">
        <v>7</v>
      </c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>
        <v>5</v>
      </c>
      <c r="AP23" s="70"/>
      <c r="AQ23" s="91">
        <v>20</v>
      </c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140</v>
      </c>
      <c r="BB23" s="94"/>
      <c r="BC23" s="94"/>
    </row>
    <row r="24" spans="1:55" ht="18.75">
      <c r="A24" s="53" t="s">
        <v>108</v>
      </c>
      <c r="B24" s="70">
        <v>80</v>
      </c>
      <c r="C24" s="70"/>
      <c r="D24" s="70"/>
      <c r="E24" s="91"/>
      <c r="F24" s="70"/>
      <c r="G24" s="70"/>
      <c r="H24" s="70"/>
      <c r="I24" s="70"/>
      <c r="J24" s="70">
        <v>1</v>
      </c>
      <c r="K24" s="70"/>
      <c r="L24" s="70">
        <v>10</v>
      </c>
      <c r="M24" s="70"/>
      <c r="N24" s="70"/>
      <c r="O24" s="70">
        <v>10</v>
      </c>
      <c r="P24" s="70"/>
      <c r="Q24" s="70"/>
      <c r="R24" s="70"/>
      <c r="S24" s="70">
        <v>3</v>
      </c>
      <c r="T24" s="70">
        <v>5</v>
      </c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0.5</v>
      </c>
      <c r="AW24" s="70"/>
      <c r="AX24" s="70"/>
      <c r="AY24" s="70"/>
      <c r="AZ24" s="70"/>
      <c r="BA24" s="70"/>
      <c r="BB24" s="94"/>
      <c r="BC24" s="94"/>
    </row>
    <row r="25" spans="1:55" ht="18.75">
      <c r="A25" s="53" t="s">
        <v>164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>
        <v>4</v>
      </c>
      <c r="T25" s="70"/>
      <c r="U25" s="91"/>
      <c r="V25" s="70"/>
      <c r="W25" s="70"/>
      <c r="X25" s="70"/>
      <c r="Y25" s="91"/>
      <c r="Z25" s="70"/>
      <c r="AA25" s="70">
        <v>52.6</v>
      </c>
      <c r="AB25" s="92"/>
      <c r="AC25" s="70"/>
      <c r="AD25" s="70"/>
      <c r="AE25" s="70"/>
      <c r="AF25" s="70"/>
      <c r="AG25" s="70"/>
      <c r="AH25" s="70"/>
      <c r="AI25" s="70"/>
      <c r="AJ25" s="70"/>
      <c r="AK25" s="70">
        <v>1</v>
      </c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>
        <v>110</v>
      </c>
      <c r="BB25" s="94"/>
      <c r="BC25" s="94"/>
    </row>
    <row r="26" spans="1:55" ht="37.5">
      <c r="A26" s="49" t="s">
        <v>171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>
        <v>7.7</v>
      </c>
      <c r="P26" s="70"/>
      <c r="Q26" s="70">
        <v>31.3</v>
      </c>
      <c r="R26" s="70">
        <v>18.7</v>
      </c>
      <c r="S26" s="70"/>
      <c r="T26" s="70">
        <v>2.5</v>
      </c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 t="s">
        <v>98</v>
      </c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>
        <v>20</v>
      </c>
      <c r="AH28" s="70">
        <v>20</v>
      </c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109</v>
      </c>
      <c r="B30" s="70"/>
      <c r="C30" s="92"/>
      <c r="D30" s="92"/>
      <c r="E30" s="91"/>
      <c r="F30" s="70"/>
      <c r="G30" s="70">
        <v>200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 t="s">
        <v>110</v>
      </c>
      <c r="B31" s="70"/>
      <c r="C31" s="92"/>
      <c r="D31" s="92"/>
      <c r="E31" s="91">
        <v>150</v>
      </c>
      <c r="F31" s="70"/>
      <c r="G31" s="70">
        <v>10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>
        <v>10</v>
      </c>
      <c r="AG31" s="70"/>
      <c r="AH31" s="70"/>
      <c r="AI31" s="70"/>
      <c r="AJ31" s="70">
        <v>2</v>
      </c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169</v>
      </c>
      <c r="B34" s="92">
        <v>36</v>
      </c>
      <c r="C34" s="92"/>
      <c r="D34" s="92"/>
      <c r="E34" s="100"/>
      <c r="F34" s="92"/>
      <c r="G34" s="92"/>
      <c r="H34" s="70"/>
      <c r="I34" s="70"/>
      <c r="J34" s="70"/>
      <c r="K34" s="70">
        <v>85</v>
      </c>
      <c r="L34" s="70">
        <v>17</v>
      </c>
      <c r="M34" s="70"/>
      <c r="N34" s="70">
        <v>80</v>
      </c>
      <c r="O34" s="70">
        <v>10</v>
      </c>
      <c r="P34" s="70"/>
      <c r="Q34" s="70"/>
      <c r="R34" s="70"/>
      <c r="S34" s="70">
        <v>4</v>
      </c>
      <c r="T34" s="70">
        <v>4</v>
      </c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>
        <v>0.2</v>
      </c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>
        <v>4</v>
      </c>
      <c r="AU34" s="70"/>
      <c r="AV34" s="70">
        <v>1</v>
      </c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 t="s">
        <v>111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116</v>
      </c>
      <c r="C38" s="58">
        <f t="shared" ref="C38:AY38" si="0">SUM(C12:C37)</f>
        <v>20</v>
      </c>
      <c r="D38" s="58">
        <f t="shared" si="0"/>
        <v>0</v>
      </c>
      <c r="E38" s="58">
        <f t="shared" si="0"/>
        <v>350</v>
      </c>
      <c r="F38" s="58">
        <f t="shared" si="0"/>
        <v>0</v>
      </c>
      <c r="G38" s="58">
        <f t="shared" si="0"/>
        <v>210</v>
      </c>
      <c r="H38" s="58">
        <f t="shared" si="0"/>
        <v>10</v>
      </c>
      <c r="I38" s="58">
        <f t="shared" si="0"/>
        <v>0</v>
      </c>
      <c r="J38" s="58">
        <f t="shared" si="0"/>
        <v>1</v>
      </c>
      <c r="K38" s="58">
        <f t="shared" si="0"/>
        <v>185</v>
      </c>
      <c r="L38" s="58">
        <f t="shared" si="0"/>
        <v>37.700000000000003</v>
      </c>
      <c r="M38" s="58">
        <f t="shared" si="0"/>
        <v>0</v>
      </c>
      <c r="N38" s="58">
        <f t="shared" si="0"/>
        <v>100</v>
      </c>
      <c r="O38" s="58">
        <f t="shared" si="0"/>
        <v>37.200000000000003</v>
      </c>
      <c r="P38" s="58">
        <f t="shared" si="0"/>
        <v>0</v>
      </c>
      <c r="Q38" s="58">
        <f t="shared" si="0"/>
        <v>31.3</v>
      </c>
      <c r="R38" s="58">
        <f t="shared" si="0"/>
        <v>18.7</v>
      </c>
      <c r="S38" s="58">
        <f t="shared" si="0"/>
        <v>21</v>
      </c>
      <c r="T38" s="58">
        <f t="shared" si="0"/>
        <v>15.5</v>
      </c>
      <c r="U38" s="58">
        <f t="shared" si="0"/>
        <v>20</v>
      </c>
      <c r="V38" s="58">
        <f t="shared" si="0"/>
        <v>7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52.6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50</v>
      </c>
      <c r="AG38" s="58">
        <f t="shared" si="0"/>
        <v>70</v>
      </c>
      <c r="AH38" s="58">
        <f t="shared" si="0"/>
        <v>20</v>
      </c>
      <c r="AI38" s="58">
        <f t="shared" si="0"/>
        <v>0.8</v>
      </c>
      <c r="AJ38" s="58">
        <f t="shared" si="0"/>
        <v>6</v>
      </c>
      <c r="AK38" s="58">
        <f t="shared" si="0"/>
        <v>3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5</v>
      </c>
      <c r="AP38" s="58">
        <f t="shared" si="0"/>
        <v>60</v>
      </c>
      <c r="AQ38" s="58">
        <f t="shared" si="0"/>
        <v>20</v>
      </c>
      <c r="AR38" s="58">
        <f t="shared" si="0"/>
        <v>20</v>
      </c>
      <c r="AS38" s="58">
        <f t="shared" si="0"/>
        <v>0</v>
      </c>
      <c r="AT38" s="58">
        <f t="shared" si="0"/>
        <v>4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575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0.11600000000000001</v>
      </c>
      <c r="C39" s="60">
        <f t="shared" ref="C39:AY39" si="2">(C38*$C$9)/1000</f>
        <v>0.02</v>
      </c>
      <c r="D39" s="60">
        <f t="shared" si="2"/>
        <v>0</v>
      </c>
      <c r="E39" s="60">
        <f t="shared" si="2"/>
        <v>0.35</v>
      </c>
      <c r="F39" s="60">
        <f t="shared" si="2"/>
        <v>0</v>
      </c>
      <c r="G39" s="60">
        <f t="shared" si="2"/>
        <v>0.21</v>
      </c>
      <c r="H39" s="60">
        <f t="shared" si="2"/>
        <v>0.01</v>
      </c>
      <c r="I39" s="60">
        <f t="shared" si="2"/>
        <v>0</v>
      </c>
      <c r="J39" s="60">
        <f t="shared" si="2"/>
        <v>1E-3</v>
      </c>
      <c r="K39" s="60">
        <f t="shared" si="2"/>
        <v>0.185</v>
      </c>
      <c r="L39" s="60">
        <f t="shared" si="2"/>
        <v>3.7700000000000004E-2</v>
      </c>
      <c r="M39" s="60">
        <f t="shared" si="2"/>
        <v>0</v>
      </c>
      <c r="N39" s="60">
        <f t="shared" si="2"/>
        <v>0.1</v>
      </c>
      <c r="O39" s="60">
        <f t="shared" si="2"/>
        <v>3.7200000000000004E-2</v>
      </c>
      <c r="P39" s="60">
        <f t="shared" si="2"/>
        <v>0</v>
      </c>
      <c r="Q39" s="60">
        <f t="shared" si="2"/>
        <v>3.1300000000000001E-2</v>
      </c>
      <c r="R39" s="60">
        <f t="shared" si="2"/>
        <v>1.8699999999999998E-2</v>
      </c>
      <c r="S39" s="60">
        <f t="shared" si="2"/>
        <v>2.1000000000000001E-2</v>
      </c>
      <c r="T39" s="60">
        <f t="shared" si="2"/>
        <v>1.55E-2</v>
      </c>
      <c r="U39" s="60">
        <f t="shared" si="2"/>
        <v>0.02</v>
      </c>
      <c r="V39" s="60">
        <f t="shared" si="2"/>
        <v>7.0000000000000001E-3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5.2600000000000001E-2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0.05</v>
      </c>
      <c r="AG39" s="60">
        <f t="shared" si="2"/>
        <v>7.0000000000000007E-2</v>
      </c>
      <c r="AH39" s="60">
        <f t="shared" si="2"/>
        <v>0.02</v>
      </c>
      <c r="AI39" s="60">
        <f t="shared" si="2"/>
        <v>8.0000000000000004E-4</v>
      </c>
      <c r="AJ39" s="60">
        <f t="shared" si="2"/>
        <v>6.0000000000000001E-3</v>
      </c>
      <c r="AK39" s="60">
        <f t="shared" si="2"/>
        <v>3.0000000000000001E-3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5.0000000000000001E-3</v>
      </c>
      <c r="AP39" s="60">
        <f t="shared" si="2"/>
        <v>0.06</v>
      </c>
      <c r="AQ39" s="60">
        <f t="shared" si="2"/>
        <v>0.02</v>
      </c>
      <c r="AR39" s="60">
        <f t="shared" si="2"/>
        <v>0.02</v>
      </c>
      <c r="AS39" s="60">
        <f t="shared" si="2"/>
        <v>0</v>
      </c>
      <c r="AT39" s="60">
        <f t="shared" si="2"/>
        <v>4.0000000000000001E-3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0.57499999999999996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217.38400000000001</v>
      </c>
      <c r="C41" s="64">
        <f t="shared" ref="C41:AY41" si="4">C39*C40</f>
        <v>17.18</v>
      </c>
      <c r="D41" s="64">
        <f t="shared" si="4"/>
        <v>0</v>
      </c>
      <c r="E41" s="64">
        <f t="shared" si="4"/>
        <v>113.39999999999999</v>
      </c>
      <c r="F41" s="64">
        <f t="shared" si="4"/>
        <v>0</v>
      </c>
      <c r="G41" s="64">
        <f t="shared" si="4"/>
        <v>126</v>
      </c>
      <c r="H41" s="64">
        <f t="shared" si="4"/>
        <v>21</v>
      </c>
      <c r="I41" s="64">
        <f t="shared" si="4"/>
        <v>0</v>
      </c>
      <c r="J41" s="64">
        <f t="shared" si="4"/>
        <v>4.9400000000000008E-3</v>
      </c>
      <c r="K41" s="64">
        <f t="shared" si="4"/>
        <v>20.535</v>
      </c>
      <c r="L41" s="64">
        <f t="shared" si="4"/>
        <v>6.7860000000000005</v>
      </c>
      <c r="M41" s="64">
        <f t="shared" si="4"/>
        <v>0</v>
      </c>
      <c r="N41" s="64">
        <f t="shared" si="4"/>
        <v>14.5</v>
      </c>
      <c r="O41" s="64">
        <f t="shared" si="4"/>
        <v>3.4596000000000005</v>
      </c>
      <c r="P41" s="64">
        <f t="shared" si="4"/>
        <v>0</v>
      </c>
      <c r="Q41" s="64">
        <f t="shared" si="4"/>
        <v>21.91</v>
      </c>
      <c r="R41" s="64">
        <f t="shared" si="4"/>
        <v>11.219999999999999</v>
      </c>
      <c r="S41" s="64">
        <f t="shared" si="4"/>
        <v>77.195999999999998</v>
      </c>
      <c r="T41" s="64">
        <f t="shared" si="4"/>
        <v>10.385</v>
      </c>
      <c r="U41" s="64">
        <f t="shared" si="4"/>
        <v>8.42</v>
      </c>
      <c r="V41" s="64">
        <f t="shared" si="4"/>
        <v>2.9470000000000001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27.9832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18.150000000000002</v>
      </c>
      <c r="AG41" s="64">
        <f t="shared" si="4"/>
        <v>11.06</v>
      </c>
      <c r="AH41" s="64">
        <f t="shared" si="4"/>
        <v>3.16</v>
      </c>
      <c r="AI41" s="64">
        <f t="shared" si="4"/>
        <v>2.8000000000000003</v>
      </c>
      <c r="AJ41" s="64">
        <f t="shared" si="4"/>
        <v>13.8</v>
      </c>
      <c r="AK41" s="64">
        <f t="shared" si="4"/>
        <v>2.4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6</v>
      </c>
      <c r="AP41" s="64">
        <f t="shared" si="4"/>
        <v>33.479999999999997</v>
      </c>
      <c r="AQ41" s="64">
        <f t="shared" si="4"/>
        <v>16</v>
      </c>
      <c r="AR41" s="64">
        <f t="shared" si="4"/>
        <v>16</v>
      </c>
      <c r="AS41" s="64">
        <f t="shared" si="4"/>
        <v>0</v>
      </c>
      <c r="AT41" s="64">
        <f t="shared" si="4"/>
        <v>0.64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869.31323999999972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oTHscnKHQPmfp0oH0RyMmESq9WOdnpU1IJg4IKMIa2n6an/TjTfRwNK9D/EPB2lm6HmBlPkz5ckMWsd3HPBf9A==" saltValue="VgTC+5yISrlYgSSzIM/65A==" spinCount="100000" sheet="1" objects="1" scenarios="1" formatRows="0"/>
  <mergeCells count="8">
    <mergeCell ref="AW6:BA6"/>
    <mergeCell ref="K8:N8"/>
    <mergeCell ref="C9:E9"/>
    <mergeCell ref="A3:D3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</row>
    <row r="3" spans="1:55">
      <c r="A3" s="139"/>
      <c r="B3" s="139"/>
      <c r="C3" s="139"/>
      <c r="D3" s="139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81.7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 t="s">
        <v>112</v>
      </c>
      <c r="B13" s="70"/>
      <c r="C13" s="70"/>
      <c r="D13" s="70"/>
      <c r="E13" s="91">
        <v>150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3</v>
      </c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>
        <v>20</v>
      </c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50</v>
      </c>
      <c r="BB13" s="94"/>
      <c r="BC13" s="94"/>
    </row>
    <row r="14" spans="1:55" ht="18.75">
      <c r="A14" s="49" t="s">
        <v>99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13</v>
      </c>
      <c r="AG14" s="70"/>
      <c r="AH14" s="70"/>
      <c r="AI14" s="70">
        <v>0.3</v>
      </c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72</v>
      </c>
      <c r="BB14" s="70"/>
      <c r="BC14" s="94"/>
    </row>
    <row r="15" spans="1:55" ht="18.75">
      <c r="A15" s="49" t="s">
        <v>113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114</v>
      </c>
      <c r="B23" s="70">
        <v>80</v>
      </c>
      <c r="C23" s="70"/>
      <c r="D23" s="70"/>
      <c r="E23" s="91"/>
      <c r="F23" s="70"/>
      <c r="G23" s="70"/>
      <c r="H23" s="70"/>
      <c r="I23" s="92"/>
      <c r="J23" s="70"/>
      <c r="K23" s="70">
        <v>83.3</v>
      </c>
      <c r="L23" s="70">
        <v>13.3</v>
      </c>
      <c r="M23" s="70"/>
      <c r="N23" s="70"/>
      <c r="O23" s="70">
        <v>9.5</v>
      </c>
      <c r="P23" s="70">
        <v>16.2</v>
      </c>
      <c r="Q23" s="70"/>
      <c r="R23" s="70"/>
      <c r="S23" s="70">
        <v>2</v>
      </c>
      <c r="T23" s="70">
        <v>2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/>
      <c r="AP23" s="70"/>
      <c r="AQ23" s="91"/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130</v>
      </c>
      <c r="BB23" s="94"/>
      <c r="BC23" s="94"/>
    </row>
    <row r="24" spans="1:55" ht="18.75">
      <c r="A24" s="49" t="s">
        <v>115</v>
      </c>
      <c r="B24" s="70"/>
      <c r="C24" s="70"/>
      <c r="D24" s="70">
        <v>100</v>
      </c>
      <c r="E24" s="91"/>
      <c r="F24" s="70"/>
      <c r="G24" s="70"/>
      <c r="H24" s="70"/>
      <c r="I24" s="70"/>
      <c r="J24" s="70">
        <v>0.5</v>
      </c>
      <c r="K24" s="70"/>
      <c r="L24" s="70">
        <v>15</v>
      </c>
      <c r="M24" s="70"/>
      <c r="N24" s="70"/>
      <c r="O24" s="70">
        <v>10</v>
      </c>
      <c r="P24" s="70"/>
      <c r="Q24" s="70"/>
      <c r="R24" s="70"/>
      <c r="S24" s="70">
        <v>2</v>
      </c>
      <c r="T24" s="70">
        <v>2</v>
      </c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/>
      <c r="AL24" s="70">
        <v>2</v>
      </c>
      <c r="AM24" s="70">
        <v>2</v>
      </c>
      <c r="AN24" s="70"/>
      <c r="AO24" s="70">
        <v>5</v>
      </c>
      <c r="AP24" s="70"/>
      <c r="AQ24" s="91"/>
      <c r="AR24" s="70"/>
      <c r="AS24" s="91"/>
      <c r="AT24" s="70"/>
      <c r="AU24" s="70"/>
      <c r="AV24" s="70">
        <v>0.5</v>
      </c>
      <c r="AW24" s="70"/>
      <c r="AX24" s="70"/>
      <c r="AY24" s="70"/>
      <c r="AZ24" s="70"/>
      <c r="BA24" s="70"/>
      <c r="BB24" s="94"/>
      <c r="BC24" s="94"/>
    </row>
    <row r="25" spans="1:55" ht="18.75">
      <c r="A25" s="49" t="s">
        <v>175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>
        <v>7.5</v>
      </c>
      <c r="M25" s="70"/>
      <c r="N25" s="70">
        <v>50</v>
      </c>
      <c r="O25" s="70">
        <v>10</v>
      </c>
      <c r="P25" s="70"/>
      <c r="Q25" s="70"/>
      <c r="R25" s="70"/>
      <c r="S25" s="70"/>
      <c r="T25" s="70">
        <v>2.5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>
        <v>2</v>
      </c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>
        <v>0.5</v>
      </c>
      <c r="AW25" s="70"/>
      <c r="AX25" s="70"/>
      <c r="AY25" s="70"/>
      <c r="AZ25" s="70"/>
      <c r="BA25" s="70">
        <v>4</v>
      </c>
      <c r="BB25" s="94"/>
      <c r="BC25" s="94"/>
    </row>
    <row r="26" spans="1:55" ht="18.75">
      <c r="A26" s="49" t="s">
        <v>98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116</v>
      </c>
      <c r="B30" s="70"/>
      <c r="C30" s="92"/>
      <c r="D30" s="92"/>
      <c r="E30" s="91"/>
      <c r="F30" s="70">
        <v>200</v>
      </c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 t="s">
        <v>95</v>
      </c>
      <c r="B31" s="46"/>
      <c r="C31" s="48"/>
      <c r="D31" s="48"/>
      <c r="E31" s="47"/>
      <c r="F31" s="46"/>
      <c r="G31" s="46">
        <v>30</v>
      </c>
      <c r="H31" s="46"/>
      <c r="I31" s="46"/>
      <c r="J31" s="46"/>
      <c r="K31" s="46"/>
      <c r="L31" s="46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178</v>
      </c>
      <c r="B34" s="92"/>
      <c r="C34" s="92"/>
      <c r="D34" s="92"/>
      <c r="E34" s="100">
        <v>60</v>
      </c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>
        <v>3</v>
      </c>
      <c r="T34" s="70"/>
      <c r="U34" s="91"/>
      <c r="V34" s="70"/>
      <c r="W34" s="70"/>
      <c r="X34" s="70">
        <v>45</v>
      </c>
      <c r="Y34" s="91"/>
      <c r="Z34" s="70"/>
      <c r="AA34" s="70"/>
      <c r="AB34" s="92"/>
      <c r="AC34" s="70"/>
      <c r="AD34" s="70"/>
      <c r="AE34" s="70"/>
      <c r="AF34" s="70">
        <v>6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>
        <v>0.5</v>
      </c>
      <c r="AW34" s="70"/>
      <c r="AX34" s="70"/>
      <c r="AY34" s="70"/>
      <c r="AZ34" s="70"/>
      <c r="BA34" s="70">
        <v>90</v>
      </c>
      <c r="BB34" s="94"/>
      <c r="BC34" s="94"/>
    </row>
    <row r="35" spans="1:55" ht="18.75" outlineLevel="1">
      <c r="A35" s="49" t="s">
        <v>111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80</v>
      </c>
      <c r="C38" s="58">
        <f t="shared" ref="C38:AY38" si="0">SUM(C12:C37)</f>
        <v>0</v>
      </c>
      <c r="D38" s="58">
        <f t="shared" si="0"/>
        <v>100</v>
      </c>
      <c r="E38" s="58">
        <f t="shared" si="0"/>
        <v>310</v>
      </c>
      <c r="F38" s="58">
        <f t="shared" si="0"/>
        <v>200</v>
      </c>
      <c r="G38" s="58">
        <f t="shared" si="0"/>
        <v>30</v>
      </c>
      <c r="H38" s="58">
        <f t="shared" si="0"/>
        <v>0</v>
      </c>
      <c r="I38" s="58">
        <f t="shared" si="0"/>
        <v>0</v>
      </c>
      <c r="J38" s="58">
        <f t="shared" si="0"/>
        <v>0.5</v>
      </c>
      <c r="K38" s="58">
        <f t="shared" si="0"/>
        <v>83.3</v>
      </c>
      <c r="L38" s="58">
        <f t="shared" si="0"/>
        <v>35.799999999999997</v>
      </c>
      <c r="M38" s="58">
        <f t="shared" si="0"/>
        <v>0</v>
      </c>
      <c r="N38" s="58">
        <f t="shared" si="0"/>
        <v>50</v>
      </c>
      <c r="O38" s="58">
        <f t="shared" si="0"/>
        <v>29.5</v>
      </c>
      <c r="P38" s="58">
        <f t="shared" si="0"/>
        <v>16.2</v>
      </c>
      <c r="Q38" s="58">
        <f t="shared" si="0"/>
        <v>0</v>
      </c>
      <c r="R38" s="58">
        <f t="shared" si="0"/>
        <v>0</v>
      </c>
      <c r="S38" s="58">
        <f t="shared" si="0"/>
        <v>15</v>
      </c>
      <c r="T38" s="58">
        <f t="shared" si="0"/>
        <v>6.5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45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20</v>
      </c>
      <c r="AF38" s="58">
        <f t="shared" si="0"/>
        <v>41</v>
      </c>
      <c r="AG38" s="58">
        <f t="shared" si="0"/>
        <v>70</v>
      </c>
      <c r="AH38" s="58">
        <f t="shared" si="0"/>
        <v>20</v>
      </c>
      <c r="AI38" s="58">
        <f t="shared" si="0"/>
        <v>0.89999999999999991</v>
      </c>
      <c r="AJ38" s="58">
        <f t="shared" si="0"/>
        <v>0</v>
      </c>
      <c r="AK38" s="58">
        <f t="shared" si="0"/>
        <v>1</v>
      </c>
      <c r="AL38" s="58">
        <f t="shared" si="0"/>
        <v>2</v>
      </c>
      <c r="AM38" s="58">
        <f t="shared" si="0"/>
        <v>2</v>
      </c>
      <c r="AN38" s="58">
        <f t="shared" si="0"/>
        <v>0</v>
      </c>
      <c r="AO38" s="58">
        <f t="shared" si="0"/>
        <v>5</v>
      </c>
      <c r="AP38" s="58">
        <f t="shared" si="0"/>
        <v>60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0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546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0.08</v>
      </c>
      <c r="C39" s="60">
        <f t="shared" ref="C39:AY39" si="2">(C38*$C$9)/1000</f>
        <v>0</v>
      </c>
      <c r="D39" s="60">
        <f t="shared" si="2"/>
        <v>0.1</v>
      </c>
      <c r="E39" s="60">
        <f t="shared" si="2"/>
        <v>0.31</v>
      </c>
      <c r="F39" s="60">
        <f t="shared" si="2"/>
        <v>0.2</v>
      </c>
      <c r="G39" s="60">
        <f t="shared" si="2"/>
        <v>0.03</v>
      </c>
      <c r="H39" s="60">
        <f t="shared" si="2"/>
        <v>0</v>
      </c>
      <c r="I39" s="60">
        <f t="shared" si="2"/>
        <v>0</v>
      </c>
      <c r="J39" s="60">
        <f t="shared" si="2"/>
        <v>5.0000000000000001E-4</v>
      </c>
      <c r="K39" s="60">
        <f t="shared" si="2"/>
        <v>8.3299999999999999E-2</v>
      </c>
      <c r="L39" s="60">
        <f t="shared" si="2"/>
        <v>3.5799999999999998E-2</v>
      </c>
      <c r="M39" s="60">
        <f t="shared" si="2"/>
        <v>0</v>
      </c>
      <c r="N39" s="60">
        <f t="shared" si="2"/>
        <v>0.05</v>
      </c>
      <c r="O39" s="60">
        <f t="shared" si="2"/>
        <v>2.9499999999999998E-2</v>
      </c>
      <c r="P39" s="60">
        <f t="shared" si="2"/>
        <v>1.6199999999999999E-2</v>
      </c>
      <c r="Q39" s="60">
        <f t="shared" si="2"/>
        <v>0</v>
      </c>
      <c r="R39" s="60">
        <f t="shared" si="2"/>
        <v>0</v>
      </c>
      <c r="S39" s="60">
        <f t="shared" si="2"/>
        <v>1.4999999999999999E-2</v>
      </c>
      <c r="T39" s="60">
        <f t="shared" si="2"/>
        <v>6.4999999999999997E-3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4.4999999999999998E-2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0.02</v>
      </c>
      <c r="AF39" s="60">
        <f t="shared" si="2"/>
        <v>4.1000000000000002E-2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8.9999999999999987E-4</v>
      </c>
      <c r="AJ39" s="60">
        <f t="shared" si="2"/>
        <v>0</v>
      </c>
      <c r="AK39" s="60">
        <f t="shared" si="2"/>
        <v>1E-3</v>
      </c>
      <c r="AL39" s="60">
        <f t="shared" si="2"/>
        <v>2E-3</v>
      </c>
      <c r="AM39" s="60">
        <f t="shared" si="2"/>
        <v>2E-3</v>
      </c>
      <c r="AN39" s="60">
        <f t="shared" si="2"/>
        <v>0</v>
      </c>
      <c r="AO39" s="60">
        <f t="shared" si="2"/>
        <v>5.0000000000000001E-3</v>
      </c>
      <c r="AP39" s="60">
        <f t="shared" si="2"/>
        <v>0.06</v>
      </c>
      <c r="AQ39" s="60">
        <f t="shared" si="2"/>
        <v>0</v>
      </c>
      <c r="AR39" s="60">
        <f t="shared" si="2"/>
        <v>0.02</v>
      </c>
      <c r="AS39" s="60">
        <f t="shared" si="2"/>
        <v>0</v>
      </c>
      <c r="AT39" s="60">
        <f t="shared" si="2"/>
        <v>0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0.54600000000000004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149.92000000000002</v>
      </c>
      <c r="C41" s="64">
        <f t="shared" ref="C41:AY41" si="4">C39*C40</f>
        <v>0</v>
      </c>
      <c r="D41" s="64">
        <f t="shared" si="4"/>
        <v>180</v>
      </c>
      <c r="E41" s="64">
        <f t="shared" si="4"/>
        <v>100.44</v>
      </c>
      <c r="F41" s="64">
        <f t="shared" si="4"/>
        <v>68.600000000000009</v>
      </c>
      <c r="G41" s="64">
        <f t="shared" si="4"/>
        <v>18</v>
      </c>
      <c r="H41" s="64">
        <f t="shared" si="4"/>
        <v>0</v>
      </c>
      <c r="I41" s="64">
        <f t="shared" si="4"/>
        <v>0</v>
      </c>
      <c r="J41" s="64">
        <f t="shared" si="4"/>
        <v>2.4700000000000004E-3</v>
      </c>
      <c r="K41" s="64">
        <f t="shared" si="4"/>
        <v>9.2462999999999997</v>
      </c>
      <c r="L41" s="64">
        <f t="shared" si="4"/>
        <v>6.444</v>
      </c>
      <c r="M41" s="64">
        <f t="shared" si="4"/>
        <v>0</v>
      </c>
      <c r="N41" s="64">
        <f t="shared" si="4"/>
        <v>7.25</v>
      </c>
      <c r="O41" s="64">
        <f t="shared" si="4"/>
        <v>2.7435</v>
      </c>
      <c r="P41" s="64">
        <f t="shared" si="4"/>
        <v>11.34</v>
      </c>
      <c r="Q41" s="64">
        <f t="shared" si="4"/>
        <v>0</v>
      </c>
      <c r="R41" s="64">
        <f t="shared" si="4"/>
        <v>0</v>
      </c>
      <c r="S41" s="64">
        <f t="shared" si="4"/>
        <v>55.14</v>
      </c>
      <c r="T41" s="64">
        <f t="shared" si="4"/>
        <v>4.3549999999999995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13.139999999999999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7.0200000000000005</v>
      </c>
      <c r="AF41" s="64">
        <f t="shared" si="4"/>
        <v>14.883000000000001</v>
      </c>
      <c r="AG41" s="64">
        <f t="shared" si="4"/>
        <v>11.06</v>
      </c>
      <c r="AH41" s="64">
        <f t="shared" si="4"/>
        <v>3.16</v>
      </c>
      <c r="AI41" s="64">
        <f t="shared" si="4"/>
        <v>3.1499999999999995</v>
      </c>
      <c r="AJ41" s="64">
        <f t="shared" si="4"/>
        <v>0</v>
      </c>
      <c r="AK41" s="64">
        <f t="shared" si="4"/>
        <v>0.8</v>
      </c>
      <c r="AL41" s="64">
        <f t="shared" si="4"/>
        <v>1.6</v>
      </c>
      <c r="AM41" s="64">
        <f t="shared" si="4"/>
        <v>2.6</v>
      </c>
      <c r="AN41" s="64">
        <f t="shared" si="4"/>
        <v>0</v>
      </c>
      <c r="AO41" s="64">
        <f t="shared" si="4"/>
        <v>6</v>
      </c>
      <c r="AP41" s="64">
        <f t="shared" si="4"/>
        <v>33.479999999999997</v>
      </c>
      <c r="AQ41" s="64">
        <f t="shared" si="4"/>
        <v>0</v>
      </c>
      <c r="AR41" s="64">
        <f t="shared" si="4"/>
        <v>16</v>
      </c>
      <c r="AS41" s="64">
        <f t="shared" si="4"/>
        <v>0</v>
      </c>
      <c r="AT41" s="64">
        <f t="shared" si="4"/>
        <v>0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771.88677000000007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DMgY+vY5CKv5HW3otnTYCSSiU18riLU258KRcsjxbylnvypVhclS1Ge2fJxOdwdJ73oPX8cta7UPzx1WcbN9WA==" saltValue="/P4LkxocAwDfzZ7fJAmAwA==" spinCount="100000" sheet="1" objects="1" scenarios="1" formatRows="0"/>
  <mergeCells count="8">
    <mergeCell ref="AW6:BA6"/>
    <mergeCell ref="K8:N8"/>
    <mergeCell ref="C9:E9"/>
    <mergeCell ref="A3:D3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BC45"/>
  <sheetViews>
    <sheetView zoomScale="50" zoomScaleNormal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2" width="9.7109375" style="9" customWidth="1"/>
    <col min="53" max="53" width="9.7109375" style="30" customWidth="1"/>
    <col min="54" max="55" width="9.7109375" style="9" customWidth="1"/>
    <col min="56" max="16384" width="9.140625" style="9"/>
  </cols>
  <sheetData>
    <row r="1" spans="1:55">
      <c r="A1" s="139" t="s">
        <v>7</v>
      </c>
      <c r="B1" s="139"/>
      <c r="BA1" s="9"/>
    </row>
    <row r="2" spans="1:55">
      <c r="A2" s="139" t="s">
        <v>199</v>
      </c>
      <c r="B2" s="139"/>
      <c r="BA2" s="9"/>
    </row>
    <row r="3" spans="1:55">
      <c r="A3" s="139"/>
      <c r="B3" s="139"/>
      <c r="C3" s="139"/>
      <c r="D3" s="139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76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53" t="s">
        <v>131</v>
      </c>
      <c r="B13" s="70"/>
      <c r="C13" s="70"/>
      <c r="D13" s="70"/>
      <c r="E13" s="91">
        <v>100</v>
      </c>
      <c r="F13" s="70"/>
      <c r="G13" s="70"/>
      <c r="H13" s="70"/>
      <c r="I13" s="70"/>
      <c r="J13" s="70">
        <v>1</v>
      </c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/>
      <c r="BB13" s="94"/>
      <c r="BC13" s="94"/>
    </row>
    <row r="14" spans="1:55" ht="18.75">
      <c r="A14" s="49" t="s">
        <v>117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20</v>
      </c>
      <c r="AG14" s="70"/>
      <c r="AH14" s="70"/>
      <c r="AI14" s="70"/>
      <c r="AJ14" s="70">
        <v>4</v>
      </c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110</v>
      </c>
      <c r="BB14" s="70"/>
      <c r="BC14" s="70"/>
    </row>
    <row r="15" spans="1:55" ht="18.75">
      <c r="A15" s="49" t="s">
        <v>127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118</v>
      </c>
      <c r="B23" s="70">
        <v>10</v>
      </c>
      <c r="C23" s="70"/>
      <c r="D23" s="70"/>
      <c r="E23" s="91"/>
      <c r="F23" s="70"/>
      <c r="G23" s="70"/>
      <c r="H23" s="70"/>
      <c r="I23" s="92"/>
      <c r="J23" s="70"/>
      <c r="K23" s="70">
        <v>50</v>
      </c>
      <c r="L23" s="70">
        <v>10</v>
      </c>
      <c r="M23" s="70"/>
      <c r="N23" s="70"/>
      <c r="O23" s="70">
        <v>10</v>
      </c>
      <c r="P23" s="70"/>
      <c r="Q23" s="70"/>
      <c r="R23" s="70"/>
      <c r="S23" s="70"/>
      <c r="T23" s="70">
        <v>3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/>
      <c r="AP23" s="70"/>
      <c r="AQ23" s="91"/>
      <c r="AR23" s="70"/>
      <c r="AS23" s="91"/>
      <c r="AT23" s="70"/>
      <c r="AU23" s="70">
        <v>25</v>
      </c>
      <c r="AV23" s="70">
        <v>0.5</v>
      </c>
      <c r="AW23" s="70"/>
      <c r="AX23" s="70"/>
      <c r="AY23" s="70"/>
      <c r="AZ23" s="70"/>
      <c r="BA23" s="70">
        <v>250</v>
      </c>
      <c r="BB23" s="94"/>
      <c r="BC23" s="94"/>
    </row>
    <row r="24" spans="1:55" ht="37.5">
      <c r="A24" s="49" t="s">
        <v>182</v>
      </c>
      <c r="B24" s="70">
        <v>71</v>
      </c>
      <c r="C24" s="70"/>
      <c r="D24" s="70"/>
      <c r="E24" s="70">
        <v>17</v>
      </c>
      <c r="F24" s="70"/>
      <c r="G24" s="70"/>
      <c r="H24" s="70"/>
      <c r="I24" s="70"/>
      <c r="J24" s="70"/>
      <c r="K24" s="70">
        <v>197</v>
      </c>
      <c r="L24" s="70"/>
      <c r="M24" s="70"/>
      <c r="N24" s="70"/>
      <c r="O24" s="70"/>
      <c r="P24" s="70"/>
      <c r="Q24" s="70"/>
      <c r="R24" s="70"/>
      <c r="S24" s="70">
        <v>5</v>
      </c>
      <c r="T24" s="70">
        <v>4</v>
      </c>
      <c r="U24" s="70"/>
      <c r="V24" s="70"/>
      <c r="W24" s="70"/>
      <c r="X24" s="70"/>
      <c r="Y24" s="70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>
        <v>0.5</v>
      </c>
      <c r="AW24" s="70"/>
      <c r="AX24" s="70"/>
      <c r="AY24" s="70"/>
      <c r="AZ24" s="70"/>
      <c r="BA24" s="70"/>
      <c r="BB24" s="94"/>
      <c r="BC24" s="94"/>
    </row>
    <row r="25" spans="1:55" ht="18.75">
      <c r="A25" s="49" t="s">
        <v>185</v>
      </c>
      <c r="B25" s="70"/>
      <c r="C25" s="70"/>
      <c r="D25" s="70"/>
      <c r="E25" s="91"/>
      <c r="F25" s="70"/>
      <c r="G25" s="70"/>
      <c r="H25" s="70"/>
      <c r="I25" s="70"/>
      <c r="J25" s="70"/>
      <c r="K25" s="70">
        <v>21</v>
      </c>
      <c r="L25" s="70">
        <v>6.8</v>
      </c>
      <c r="M25" s="70">
        <v>11</v>
      </c>
      <c r="N25" s="70">
        <v>10.8</v>
      </c>
      <c r="O25" s="70">
        <v>9.4</v>
      </c>
      <c r="P25" s="70"/>
      <c r="Q25" s="70"/>
      <c r="R25" s="70"/>
      <c r="S25" s="70"/>
      <c r="T25" s="70">
        <v>2.5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>
        <v>8.8000000000000007</v>
      </c>
      <c r="AR25" s="70"/>
      <c r="AS25" s="91"/>
      <c r="AT25" s="70"/>
      <c r="AU25" s="70"/>
      <c r="AV25" s="70">
        <v>0.5</v>
      </c>
      <c r="AW25" s="70"/>
      <c r="AX25" s="70"/>
      <c r="AY25" s="70"/>
      <c r="AZ25" s="70"/>
      <c r="BA25" s="70"/>
      <c r="BB25" s="94"/>
      <c r="BC25" s="94"/>
    </row>
    <row r="26" spans="1:55" ht="18.75">
      <c r="A26" s="49" t="s">
        <v>94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105</v>
      </c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3</v>
      </c>
      <c r="AG30" s="70"/>
      <c r="AH30" s="70"/>
      <c r="AI30" s="70"/>
      <c r="AJ30" s="70"/>
      <c r="AK30" s="70"/>
      <c r="AL30" s="70"/>
      <c r="AM30" s="70"/>
      <c r="AN30" s="70">
        <v>25</v>
      </c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>
        <v>190</v>
      </c>
      <c r="BB30" s="70"/>
      <c r="BC30" s="70"/>
    </row>
    <row r="31" spans="1:55" ht="18.75" outlineLevel="1">
      <c r="A31" s="49" t="s">
        <v>119</v>
      </c>
      <c r="B31" s="70"/>
      <c r="C31" s="92"/>
      <c r="D31" s="92"/>
      <c r="E31" s="91"/>
      <c r="F31" s="70"/>
      <c r="G31" s="70">
        <v>30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>
        <v>10</v>
      </c>
      <c r="AG31" s="70"/>
      <c r="AH31" s="70"/>
      <c r="AI31" s="70"/>
      <c r="AJ31" s="70">
        <v>2</v>
      </c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120</v>
      </c>
      <c r="B34" s="92"/>
      <c r="C34" s="92"/>
      <c r="D34" s="92"/>
      <c r="E34" s="100">
        <v>150</v>
      </c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>
        <v>3</v>
      </c>
      <c r="T34" s="70"/>
      <c r="U34" s="91"/>
      <c r="V34" s="70"/>
      <c r="W34" s="70"/>
      <c r="X34" s="70"/>
      <c r="Y34" s="91">
        <v>10</v>
      </c>
      <c r="Z34" s="70"/>
      <c r="AA34" s="70">
        <v>10</v>
      </c>
      <c r="AB34" s="92"/>
      <c r="AC34" s="70"/>
      <c r="AD34" s="70"/>
      <c r="AE34" s="70"/>
      <c r="AF34" s="70">
        <v>5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>
        <v>0.5</v>
      </c>
      <c r="AW34" s="70"/>
      <c r="AX34" s="70"/>
      <c r="AY34" s="70"/>
      <c r="AZ34" s="70"/>
      <c r="BA34" s="70">
        <v>35</v>
      </c>
      <c r="BB34" s="94"/>
      <c r="BC34" s="94"/>
    </row>
    <row r="35" spans="1:55" ht="18.75" outlineLevel="1">
      <c r="A35" s="49" t="s">
        <v>121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81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367</v>
      </c>
      <c r="F38" s="58">
        <f t="shared" si="0"/>
        <v>0</v>
      </c>
      <c r="G38" s="58">
        <f t="shared" si="0"/>
        <v>30</v>
      </c>
      <c r="H38" s="58">
        <f t="shared" si="0"/>
        <v>0</v>
      </c>
      <c r="I38" s="58">
        <f t="shared" si="0"/>
        <v>0</v>
      </c>
      <c r="J38" s="58">
        <f t="shared" si="0"/>
        <v>1</v>
      </c>
      <c r="K38" s="58">
        <f t="shared" si="0"/>
        <v>268</v>
      </c>
      <c r="L38" s="58">
        <f t="shared" si="0"/>
        <v>16.8</v>
      </c>
      <c r="M38" s="58">
        <f t="shared" si="0"/>
        <v>11</v>
      </c>
      <c r="N38" s="58">
        <f t="shared" si="0"/>
        <v>10.8</v>
      </c>
      <c r="O38" s="58">
        <f t="shared" si="0"/>
        <v>19.399999999999999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18</v>
      </c>
      <c r="T38" s="58">
        <f t="shared" si="0"/>
        <v>9.5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10</v>
      </c>
      <c r="Z38" s="58">
        <f t="shared" si="0"/>
        <v>0</v>
      </c>
      <c r="AA38" s="58">
        <f t="shared" si="0"/>
        <v>10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53</v>
      </c>
      <c r="AG38" s="58">
        <f t="shared" si="0"/>
        <v>70</v>
      </c>
      <c r="AH38" s="58">
        <f t="shared" si="0"/>
        <v>20</v>
      </c>
      <c r="AI38" s="58">
        <f t="shared" si="0"/>
        <v>0.6</v>
      </c>
      <c r="AJ38" s="58">
        <f t="shared" si="0"/>
        <v>6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25</v>
      </c>
      <c r="AO38" s="58">
        <f t="shared" si="0"/>
        <v>0</v>
      </c>
      <c r="AP38" s="58">
        <f t="shared" si="0"/>
        <v>60</v>
      </c>
      <c r="AQ38" s="58">
        <f t="shared" si="0"/>
        <v>8.8000000000000007</v>
      </c>
      <c r="AR38" s="58">
        <f t="shared" si="0"/>
        <v>20</v>
      </c>
      <c r="AS38" s="58">
        <f t="shared" si="0"/>
        <v>0</v>
      </c>
      <c r="AT38" s="58">
        <f t="shared" si="0"/>
        <v>0</v>
      </c>
      <c r="AU38" s="58">
        <f t="shared" si="0"/>
        <v>25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785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8.1000000000000003E-2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0.36699999999999999</v>
      </c>
      <c r="F39" s="60">
        <f t="shared" si="2"/>
        <v>0</v>
      </c>
      <c r="G39" s="60">
        <f t="shared" si="2"/>
        <v>0.03</v>
      </c>
      <c r="H39" s="60">
        <f t="shared" si="2"/>
        <v>0</v>
      </c>
      <c r="I39" s="60">
        <f t="shared" si="2"/>
        <v>0</v>
      </c>
      <c r="J39" s="60">
        <f t="shared" si="2"/>
        <v>1E-3</v>
      </c>
      <c r="K39" s="60">
        <f t="shared" si="2"/>
        <v>0.26800000000000002</v>
      </c>
      <c r="L39" s="60">
        <f t="shared" si="2"/>
        <v>1.6800000000000002E-2</v>
      </c>
      <c r="M39" s="60">
        <f t="shared" si="2"/>
        <v>1.0999999999999999E-2</v>
      </c>
      <c r="N39" s="60">
        <f t="shared" si="2"/>
        <v>1.0800000000000001E-2</v>
      </c>
      <c r="O39" s="60">
        <f t="shared" si="2"/>
        <v>1.9399999999999997E-2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1.7999999999999999E-2</v>
      </c>
      <c r="T39" s="60">
        <f t="shared" si="2"/>
        <v>9.4999999999999998E-3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0.01</v>
      </c>
      <c r="Z39" s="60">
        <f t="shared" si="2"/>
        <v>0</v>
      </c>
      <c r="AA39" s="60">
        <f t="shared" si="2"/>
        <v>0.01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5.2999999999999999E-2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5.9999999999999995E-4</v>
      </c>
      <c r="AJ39" s="60">
        <f t="shared" si="2"/>
        <v>6.0000000000000001E-3</v>
      </c>
      <c r="AK39" s="60">
        <f t="shared" si="2"/>
        <v>2E-3</v>
      </c>
      <c r="AL39" s="60">
        <f t="shared" si="2"/>
        <v>0</v>
      </c>
      <c r="AM39" s="60">
        <f t="shared" si="2"/>
        <v>0</v>
      </c>
      <c r="AN39" s="60">
        <f t="shared" si="2"/>
        <v>2.5000000000000001E-2</v>
      </c>
      <c r="AO39" s="60">
        <f t="shared" si="2"/>
        <v>0</v>
      </c>
      <c r="AP39" s="60">
        <f t="shared" si="2"/>
        <v>0.06</v>
      </c>
      <c r="AQ39" s="60">
        <f t="shared" si="2"/>
        <v>8.8000000000000005E-3</v>
      </c>
      <c r="AR39" s="60">
        <f t="shared" si="2"/>
        <v>0.02</v>
      </c>
      <c r="AS39" s="60">
        <f t="shared" si="2"/>
        <v>0</v>
      </c>
      <c r="AT39" s="60">
        <f t="shared" si="2"/>
        <v>0</v>
      </c>
      <c r="AU39" s="60">
        <f t="shared" si="2"/>
        <v>2.5000000000000001E-2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0.78500000000000003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151.79400000000001</v>
      </c>
      <c r="C41" s="64">
        <f t="shared" ref="C41:AY41" si="4">C39*C40</f>
        <v>0</v>
      </c>
      <c r="D41" s="64">
        <f t="shared" si="4"/>
        <v>0</v>
      </c>
      <c r="E41" s="64">
        <f t="shared" si="4"/>
        <v>118.908</v>
      </c>
      <c r="F41" s="64">
        <f t="shared" si="4"/>
        <v>0</v>
      </c>
      <c r="G41" s="64">
        <f t="shared" si="4"/>
        <v>18</v>
      </c>
      <c r="H41" s="64">
        <f t="shared" si="4"/>
        <v>0</v>
      </c>
      <c r="I41" s="64">
        <f t="shared" si="4"/>
        <v>0</v>
      </c>
      <c r="J41" s="64">
        <f t="shared" si="4"/>
        <v>4.9400000000000008E-3</v>
      </c>
      <c r="K41" s="64">
        <f t="shared" si="4"/>
        <v>29.748000000000001</v>
      </c>
      <c r="L41" s="64">
        <f t="shared" si="4"/>
        <v>3.0240000000000005</v>
      </c>
      <c r="M41" s="64">
        <f t="shared" si="4"/>
        <v>2.1669999999999998</v>
      </c>
      <c r="N41" s="64">
        <f t="shared" si="4"/>
        <v>1.5660000000000001</v>
      </c>
      <c r="O41" s="64">
        <f t="shared" si="4"/>
        <v>1.8041999999999998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66.167999999999992</v>
      </c>
      <c r="T41" s="64">
        <f t="shared" si="4"/>
        <v>6.3650000000000002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4.25</v>
      </c>
      <c r="Z41" s="64">
        <f t="shared" si="4"/>
        <v>0</v>
      </c>
      <c r="AA41" s="64">
        <f t="shared" si="4"/>
        <v>5.32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19.239000000000001</v>
      </c>
      <c r="AG41" s="64">
        <f t="shared" si="4"/>
        <v>11.06</v>
      </c>
      <c r="AH41" s="64">
        <f t="shared" si="4"/>
        <v>3.16</v>
      </c>
      <c r="AI41" s="64">
        <f t="shared" si="4"/>
        <v>2.0999999999999996</v>
      </c>
      <c r="AJ41" s="64">
        <f t="shared" si="4"/>
        <v>13.8</v>
      </c>
      <c r="AK41" s="64">
        <f t="shared" si="4"/>
        <v>1.6</v>
      </c>
      <c r="AL41" s="64">
        <f t="shared" si="4"/>
        <v>0</v>
      </c>
      <c r="AM41" s="64">
        <f t="shared" si="4"/>
        <v>0</v>
      </c>
      <c r="AN41" s="64">
        <f t="shared" si="4"/>
        <v>20</v>
      </c>
      <c r="AO41" s="64">
        <f t="shared" si="4"/>
        <v>0</v>
      </c>
      <c r="AP41" s="64">
        <f t="shared" si="4"/>
        <v>33.479999999999997</v>
      </c>
      <c r="AQ41" s="64">
        <f t="shared" si="4"/>
        <v>7.04</v>
      </c>
      <c r="AR41" s="64">
        <f t="shared" si="4"/>
        <v>16</v>
      </c>
      <c r="AS41" s="64">
        <f t="shared" si="4"/>
        <v>0</v>
      </c>
      <c r="AT41" s="64">
        <f t="shared" si="4"/>
        <v>0</v>
      </c>
      <c r="AU41" s="64">
        <f t="shared" si="4"/>
        <v>15.25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597.36063999999988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BoaTMm358XEyBxzuVHORirnGYz8PC1M0HIgOkEPOtoVZSlD7a7PQ15HSFX1r1qpV1zdNIg3gljl8IhKPv0ucGg==" saltValue="GJwPe++04A9sdCb29AKvgg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11:BC1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BC45"/>
  <sheetViews>
    <sheetView zoomScale="50" zoomScaleNormal="50" zoomScaleSheetLayoutView="5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</row>
    <row r="3" spans="1:55">
      <c r="A3" s="139"/>
      <c r="B3" s="139"/>
      <c r="C3" s="139"/>
      <c r="D3" s="139"/>
      <c r="AW3" s="33"/>
      <c r="AX3" s="33"/>
      <c r="AY3" s="33"/>
      <c r="AZ3" s="33"/>
      <c r="BA3" s="33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72.7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 t="s">
        <v>122</v>
      </c>
      <c r="B13" s="70"/>
      <c r="C13" s="70"/>
      <c r="D13" s="70"/>
      <c r="E13" s="91">
        <v>120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>
        <v>47.7</v>
      </c>
      <c r="Z13" s="70"/>
      <c r="AA13" s="70"/>
      <c r="AB13" s="92"/>
      <c r="AC13" s="70"/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20</v>
      </c>
      <c r="BB13" s="94"/>
      <c r="BC13" s="94"/>
    </row>
    <row r="14" spans="1:55" ht="18.75">
      <c r="A14" s="49" t="s">
        <v>99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13</v>
      </c>
      <c r="AG14" s="70"/>
      <c r="AH14" s="70"/>
      <c r="AI14" s="70">
        <v>0.3</v>
      </c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72</v>
      </c>
      <c r="BB14" s="70"/>
      <c r="BC14" s="94"/>
    </row>
    <row r="15" spans="1:55" ht="18.75">
      <c r="A15" s="49" t="s">
        <v>127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70"/>
      <c r="BC15" s="70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37.5">
      <c r="A23" s="49" t="s">
        <v>188</v>
      </c>
      <c r="B23" s="70"/>
      <c r="C23" s="70">
        <v>20</v>
      </c>
      <c r="D23" s="70"/>
      <c r="E23" s="91"/>
      <c r="F23" s="70"/>
      <c r="G23" s="70"/>
      <c r="H23" s="70"/>
      <c r="I23" s="92"/>
      <c r="J23" s="70">
        <v>0.1</v>
      </c>
      <c r="K23" s="70">
        <v>80</v>
      </c>
      <c r="L23" s="70">
        <v>10</v>
      </c>
      <c r="M23" s="70"/>
      <c r="N23" s="70"/>
      <c r="O23" s="70">
        <v>10</v>
      </c>
      <c r="P23" s="70"/>
      <c r="Q23" s="70"/>
      <c r="R23" s="70"/>
      <c r="S23" s="70"/>
      <c r="T23" s="70">
        <v>2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>
        <v>5</v>
      </c>
      <c r="AP23" s="70"/>
      <c r="AQ23" s="91"/>
      <c r="AR23" s="70"/>
      <c r="AS23" s="91"/>
      <c r="AT23" s="70">
        <v>5</v>
      </c>
      <c r="AU23" s="70"/>
      <c r="AV23" s="70">
        <v>0.5</v>
      </c>
      <c r="AW23" s="70"/>
      <c r="AX23" s="70"/>
      <c r="AY23" s="70"/>
      <c r="AZ23" s="70"/>
      <c r="BA23" s="70"/>
      <c r="BB23" s="94"/>
      <c r="BC23" s="94"/>
    </row>
    <row r="24" spans="1:55" ht="18.75">
      <c r="A24" s="49" t="s">
        <v>133</v>
      </c>
      <c r="B24" s="70">
        <v>55</v>
      </c>
      <c r="C24" s="70"/>
      <c r="D24" s="70"/>
      <c r="E24" s="91"/>
      <c r="F24" s="70"/>
      <c r="G24" s="70"/>
      <c r="H24" s="70"/>
      <c r="I24" s="70"/>
      <c r="J24" s="70"/>
      <c r="K24" s="70"/>
      <c r="L24" s="70">
        <v>12</v>
      </c>
      <c r="M24" s="70"/>
      <c r="N24" s="70"/>
      <c r="O24" s="70">
        <v>10</v>
      </c>
      <c r="P24" s="70"/>
      <c r="Q24" s="70"/>
      <c r="R24" s="70"/>
      <c r="S24" s="70">
        <v>10</v>
      </c>
      <c r="T24" s="70">
        <v>2</v>
      </c>
      <c r="U24" s="91"/>
      <c r="V24" s="70"/>
      <c r="W24" s="70"/>
      <c r="X24" s="70"/>
      <c r="Y24" s="91"/>
      <c r="Z24" s="70"/>
      <c r="AA24" s="70">
        <v>45</v>
      </c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0.5</v>
      </c>
      <c r="AW24" s="70"/>
      <c r="AX24" s="70"/>
      <c r="AY24" s="70"/>
      <c r="AZ24" s="70"/>
      <c r="BA24" s="70"/>
      <c r="BB24" s="94"/>
      <c r="BC24" s="94"/>
    </row>
    <row r="25" spans="1:55" ht="37.5">
      <c r="A25" s="49" t="s">
        <v>171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/>
      <c r="M25" s="70"/>
      <c r="N25" s="70"/>
      <c r="O25" s="70">
        <v>7.7</v>
      </c>
      <c r="P25" s="70"/>
      <c r="Q25" s="70">
        <v>31.3</v>
      </c>
      <c r="R25" s="70">
        <v>18.7</v>
      </c>
      <c r="S25" s="70"/>
      <c r="T25" s="70">
        <v>2.5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94"/>
      <c r="BC25" s="94"/>
    </row>
    <row r="26" spans="1:55" ht="18.75">
      <c r="A26" s="49" t="s">
        <v>98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109</v>
      </c>
      <c r="B30" s="70"/>
      <c r="C30" s="92"/>
      <c r="D30" s="92"/>
      <c r="E30" s="91"/>
      <c r="F30" s="70">
        <v>200</v>
      </c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 t="s">
        <v>95</v>
      </c>
      <c r="B31" s="70"/>
      <c r="C31" s="92"/>
      <c r="D31" s="92"/>
      <c r="E31" s="91"/>
      <c r="F31" s="70"/>
      <c r="G31" s="70">
        <v>30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96</v>
      </c>
      <c r="B34" s="92"/>
      <c r="C34" s="92"/>
      <c r="D34" s="92"/>
      <c r="E34" s="100"/>
      <c r="F34" s="92"/>
      <c r="G34" s="92"/>
      <c r="H34" s="70"/>
      <c r="I34" s="70">
        <v>136</v>
      </c>
      <c r="J34" s="70">
        <v>1</v>
      </c>
      <c r="K34" s="70"/>
      <c r="L34" s="70"/>
      <c r="M34" s="70"/>
      <c r="N34" s="70"/>
      <c r="O34" s="70"/>
      <c r="P34" s="70"/>
      <c r="Q34" s="70"/>
      <c r="R34" s="70"/>
      <c r="S34" s="70">
        <v>2</v>
      </c>
      <c r="T34" s="70">
        <v>5</v>
      </c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>
        <v>15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>
        <v>20</v>
      </c>
      <c r="AU34" s="70"/>
      <c r="AV34" s="70">
        <v>1</v>
      </c>
      <c r="AW34" s="70"/>
      <c r="AX34" s="70"/>
      <c r="AY34" s="70"/>
      <c r="AZ34" s="70"/>
      <c r="BA34" s="70"/>
      <c r="BB34" s="70">
        <v>20</v>
      </c>
      <c r="BC34" s="70"/>
    </row>
    <row r="35" spans="1:55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55</v>
      </c>
      <c r="C38" s="58">
        <f t="shared" ref="C38:AY38" si="0">SUM(C12:C37)</f>
        <v>20</v>
      </c>
      <c r="D38" s="58">
        <f t="shared" si="0"/>
        <v>0</v>
      </c>
      <c r="E38" s="58">
        <f t="shared" si="0"/>
        <v>220</v>
      </c>
      <c r="F38" s="58">
        <f t="shared" si="0"/>
        <v>200</v>
      </c>
      <c r="G38" s="58">
        <f t="shared" si="0"/>
        <v>30</v>
      </c>
      <c r="H38" s="58">
        <f t="shared" si="0"/>
        <v>0</v>
      </c>
      <c r="I38" s="58">
        <f t="shared" si="0"/>
        <v>136</v>
      </c>
      <c r="J38" s="58">
        <f t="shared" si="0"/>
        <v>1.1000000000000001</v>
      </c>
      <c r="K38" s="58">
        <f t="shared" si="0"/>
        <v>80</v>
      </c>
      <c r="L38" s="58">
        <f t="shared" si="0"/>
        <v>22</v>
      </c>
      <c r="M38" s="58">
        <f t="shared" si="0"/>
        <v>0</v>
      </c>
      <c r="N38" s="58">
        <f t="shared" si="0"/>
        <v>0</v>
      </c>
      <c r="O38" s="58">
        <f t="shared" si="0"/>
        <v>27.7</v>
      </c>
      <c r="P38" s="58">
        <f t="shared" si="0"/>
        <v>0</v>
      </c>
      <c r="Q38" s="58">
        <f t="shared" si="0"/>
        <v>31.3</v>
      </c>
      <c r="R38" s="58">
        <f t="shared" si="0"/>
        <v>18.7</v>
      </c>
      <c r="S38" s="58">
        <f t="shared" si="0"/>
        <v>22</v>
      </c>
      <c r="T38" s="58">
        <f t="shared" si="0"/>
        <v>11.5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0</v>
      </c>
      <c r="Y38" s="58">
        <f t="shared" si="0"/>
        <v>47.7</v>
      </c>
      <c r="Z38" s="58">
        <f t="shared" si="0"/>
        <v>0</v>
      </c>
      <c r="AA38" s="58">
        <f t="shared" si="0"/>
        <v>45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0</v>
      </c>
      <c r="AF38" s="58">
        <f t="shared" si="0"/>
        <v>48</v>
      </c>
      <c r="AG38" s="58">
        <f t="shared" si="0"/>
        <v>70</v>
      </c>
      <c r="AH38" s="58">
        <f t="shared" si="0"/>
        <v>20</v>
      </c>
      <c r="AI38" s="58">
        <f t="shared" si="0"/>
        <v>0.89999999999999991</v>
      </c>
      <c r="AJ38" s="58">
        <f t="shared" si="0"/>
        <v>0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0</v>
      </c>
      <c r="AO38" s="58">
        <f t="shared" si="0"/>
        <v>5</v>
      </c>
      <c r="AP38" s="58">
        <f t="shared" si="0"/>
        <v>60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25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292</v>
      </c>
      <c r="BB38" s="58">
        <f t="shared" si="1"/>
        <v>20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5.5E-2</v>
      </c>
      <c r="C39" s="60">
        <f t="shared" ref="C39:AY39" si="2">(C38*$C$9)/1000</f>
        <v>0.02</v>
      </c>
      <c r="D39" s="60">
        <f t="shared" si="2"/>
        <v>0</v>
      </c>
      <c r="E39" s="60">
        <f t="shared" si="2"/>
        <v>0.22</v>
      </c>
      <c r="F39" s="60">
        <f t="shared" si="2"/>
        <v>0.2</v>
      </c>
      <c r="G39" s="60">
        <f t="shared" si="2"/>
        <v>0.03</v>
      </c>
      <c r="H39" s="60">
        <f t="shared" si="2"/>
        <v>0</v>
      </c>
      <c r="I39" s="60">
        <f t="shared" si="2"/>
        <v>0.13600000000000001</v>
      </c>
      <c r="J39" s="60">
        <f t="shared" si="2"/>
        <v>1.1000000000000001E-3</v>
      </c>
      <c r="K39" s="60">
        <f t="shared" si="2"/>
        <v>0.08</v>
      </c>
      <c r="L39" s="60">
        <f t="shared" si="2"/>
        <v>2.1999999999999999E-2</v>
      </c>
      <c r="M39" s="60">
        <f t="shared" si="2"/>
        <v>0</v>
      </c>
      <c r="N39" s="60">
        <f t="shared" si="2"/>
        <v>0</v>
      </c>
      <c r="O39" s="60">
        <f t="shared" si="2"/>
        <v>2.7699999999999999E-2</v>
      </c>
      <c r="P39" s="60">
        <f t="shared" si="2"/>
        <v>0</v>
      </c>
      <c r="Q39" s="60">
        <f t="shared" si="2"/>
        <v>3.1300000000000001E-2</v>
      </c>
      <c r="R39" s="60">
        <f t="shared" si="2"/>
        <v>1.8699999999999998E-2</v>
      </c>
      <c r="S39" s="60">
        <f t="shared" si="2"/>
        <v>2.1999999999999999E-2</v>
      </c>
      <c r="T39" s="60">
        <f t="shared" si="2"/>
        <v>1.15E-2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0</v>
      </c>
      <c r="Y39" s="60">
        <f t="shared" si="2"/>
        <v>4.7700000000000006E-2</v>
      </c>
      <c r="Z39" s="60">
        <f t="shared" si="2"/>
        <v>0</v>
      </c>
      <c r="AA39" s="60">
        <f t="shared" si="2"/>
        <v>4.4999999999999998E-2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</v>
      </c>
      <c r="AF39" s="60">
        <f t="shared" si="2"/>
        <v>4.8000000000000001E-2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8.9999999999999987E-4</v>
      </c>
      <c r="AJ39" s="60">
        <f t="shared" si="2"/>
        <v>0</v>
      </c>
      <c r="AK39" s="60">
        <f t="shared" si="2"/>
        <v>2E-3</v>
      </c>
      <c r="AL39" s="60">
        <f t="shared" si="2"/>
        <v>0</v>
      </c>
      <c r="AM39" s="60">
        <f t="shared" si="2"/>
        <v>0</v>
      </c>
      <c r="AN39" s="60">
        <f t="shared" si="2"/>
        <v>0</v>
      </c>
      <c r="AO39" s="60">
        <f t="shared" si="2"/>
        <v>5.0000000000000001E-3</v>
      </c>
      <c r="AP39" s="60">
        <f t="shared" si="2"/>
        <v>0.06</v>
      </c>
      <c r="AQ39" s="60">
        <f t="shared" si="2"/>
        <v>0</v>
      </c>
      <c r="AR39" s="60">
        <f t="shared" si="2"/>
        <v>0.02</v>
      </c>
      <c r="AS39" s="60">
        <f t="shared" si="2"/>
        <v>0</v>
      </c>
      <c r="AT39" s="60">
        <f t="shared" si="2"/>
        <v>2.5000000000000001E-2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0.29199999999999998</v>
      </c>
      <c r="BB39" s="60">
        <f t="shared" si="3"/>
        <v>0.02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103.07000000000001</v>
      </c>
      <c r="C41" s="64">
        <f t="shared" ref="C41:AY41" si="4">C39*C40</f>
        <v>17.18</v>
      </c>
      <c r="D41" s="64">
        <f t="shared" si="4"/>
        <v>0</v>
      </c>
      <c r="E41" s="64">
        <f t="shared" si="4"/>
        <v>71.28</v>
      </c>
      <c r="F41" s="64">
        <f t="shared" si="4"/>
        <v>68.600000000000009</v>
      </c>
      <c r="G41" s="64">
        <f t="shared" si="4"/>
        <v>18</v>
      </c>
      <c r="H41" s="64">
        <f t="shared" si="4"/>
        <v>0</v>
      </c>
      <c r="I41" s="64">
        <f t="shared" si="4"/>
        <v>260.57600000000002</v>
      </c>
      <c r="J41" s="64">
        <f t="shared" si="4"/>
        <v>5.4340000000000005E-3</v>
      </c>
      <c r="K41" s="64">
        <f t="shared" si="4"/>
        <v>8.8800000000000008</v>
      </c>
      <c r="L41" s="64">
        <f t="shared" si="4"/>
        <v>3.96</v>
      </c>
      <c r="M41" s="64">
        <f t="shared" si="4"/>
        <v>0</v>
      </c>
      <c r="N41" s="64">
        <f t="shared" si="4"/>
        <v>0</v>
      </c>
      <c r="O41" s="64">
        <f t="shared" si="4"/>
        <v>2.5760999999999998</v>
      </c>
      <c r="P41" s="64">
        <f t="shared" si="4"/>
        <v>0</v>
      </c>
      <c r="Q41" s="64">
        <f t="shared" si="4"/>
        <v>21.91</v>
      </c>
      <c r="R41" s="64">
        <f t="shared" si="4"/>
        <v>11.219999999999999</v>
      </c>
      <c r="S41" s="64">
        <f t="shared" si="4"/>
        <v>80.872</v>
      </c>
      <c r="T41" s="64">
        <f t="shared" si="4"/>
        <v>7.7050000000000001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0</v>
      </c>
      <c r="Y41" s="64">
        <f t="shared" si="4"/>
        <v>20.272500000000004</v>
      </c>
      <c r="Z41" s="64">
        <f t="shared" si="4"/>
        <v>0</v>
      </c>
      <c r="AA41" s="64">
        <f t="shared" si="4"/>
        <v>23.939999999999998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0</v>
      </c>
      <c r="AF41" s="64">
        <f t="shared" si="4"/>
        <v>17.423999999999999</v>
      </c>
      <c r="AG41" s="64">
        <f t="shared" si="4"/>
        <v>11.06</v>
      </c>
      <c r="AH41" s="64">
        <f t="shared" si="4"/>
        <v>3.16</v>
      </c>
      <c r="AI41" s="64">
        <f t="shared" si="4"/>
        <v>3.1499999999999995</v>
      </c>
      <c r="AJ41" s="64">
        <f t="shared" si="4"/>
        <v>0</v>
      </c>
      <c r="AK41" s="64">
        <f t="shared" si="4"/>
        <v>1.6</v>
      </c>
      <c r="AL41" s="64">
        <f t="shared" si="4"/>
        <v>0</v>
      </c>
      <c r="AM41" s="64">
        <f t="shared" si="4"/>
        <v>0</v>
      </c>
      <c r="AN41" s="64">
        <f t="shared" si="4"/>
        <v>0</v>
      </c>
      <c r="AO41" s="64">
        <f t="shared" si="4"/>
        <v>6</v>
      </c>
      <c r="AP41" s="64">
        <f t="shared" si="4"/>
        <v>33.479999999999997</v>
      </c>
      <c r="AQ41" s="64">
        <f t="shared" si="4"/>
        <v>0</v>
      </c>
      <c r="AR41" s="64">
        <f t="shared" si="4"/>
        <v>16</v>
      </c>
      <c r="AS41" s="64">
        <f t="shared" si="4"/>
        <v>0</v>
      </c>
      <c r="AT41" s="64">
        <f t="shared" si="4"/>
        <v>4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22</v>
      </c>
      <c r="BC41" s="64">
        <f t="shared" si="5"/>
        <v>0</v>
      </c>
    </row>
    <row r="42" spans="1:55" ht="110.1" customHeight="1">
      <c r="AZ42" s="67">
        <f>SUM(B41:BA41)</f>
        <v>861.43353400000001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S0Rk5+E+OsbBBvqdBbB0EGe0pHBHWiv5v0Qk3J7X3kGPWP2zvgqE/0U4YngAq0oCz1RIHexFtDXGDff37iLClw==" saltValue="7GeTnvnWX/5yKU/+gaDS1Q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2" fitToWidth="0" orientation="landscape" verticalDpi="1200" r:id="rId1"/>
  <ignoredErrors>
    <ignoredError sqref="B40 B11:BC1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BC45"/>
  <sheetViews>
    <sheetView topLeftCell="A4" zoomScale="50" zoomScaleNormal="50" zoomScaleSheetLayoutView="40" workbookViewId="0">
      <pane xSplit="1" ySplit="8" topLeftCell="B12" activePane="bottomRight" state="frozen"/>
      <selection activeCell="A4" sqref="A4"/>
      <selection pane="topRight" activeCell="B4" sqref="B4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</row>
    <row r="3" spans="1:55">
      <c r="A3" s="139"/>
      <c r="B3" s="139"/>
      <c r="C3" s="139"/>
      <c r="D3" s="139"/>
    </row>
    <row r="4" spans="1:55">
      <c r="AW4" s="33"/>
      <c r="AX4" s="33"/>
      <c r="AY4" s="33"/>
      <c r="AZ4" s="33"/>
      <c r="BA4" s="33"/>
    </row>
    <row r="5" spans="1:55">
      <c r="A5" s="139" t="s">
        <v>200</v>
      </c>
      <c r="B5" s="139"/>
      <c r="AW5" s="33"/>
      <c r="AX5" s="33"/>
      <c r="AY5" s="33"/>
      <c r="AZ5" s="33"/>
      <c r="BA5" s="33"/>
    </row>
    <row r="6" spans="1:55">
      <c r="AW6" s="140"/>
      <c r="AX6" s="140"/>
      <c r="AY6" s="140"/>
      <c r="AZ6" s="140"/>
      <c r="BA6" s="140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67.5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49" t="s">
        <v>112</v>
      </c>
      <c r="B13" s="70"/>
      <c r="C13" s="70"/>
      <c r="D13" s="70"/>
      <c r="E13" s="91">
        <v>130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3</v>
      </c>
      <c r="T13" s="70"/>
      <c r="U13" s="91"/>
      <c r="V13" s="70"/>
      <c r="W13" s="70"/>
      <c r="X13" s="70"/>
      <c r="Y13" s="91"/>
      <c r="Z13" s="70"/>
      <c r="AA13" s="70"/>
      <c r="AB13" s="92"/>
      <c r="AC13" s="70"/>
      <c r="AD13" s="70"/>
      <c r="AE13" s="70">
        <v>20</v>
      </c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>
        <v>50</v>
      </c>
      <c r="BB13" s="94"/>
      <c r="BC13" s="94"/>
    </row>
    <row r="14" spans="1:55" ht="18.75">
      <c r="A14" s="49" t="s">
        <v>117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20</v>
      </c>
      <c r="AG14" s="70"/>
      <c r="AH14" s="70"/>
      <c r="AI14" s="70"/>
      <c r="AJ14" s="70">
        <v>4</v>
      </c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110</v>
      </c>
      <c r="BB14" s="70"/>
      <c r="BC14" s="70"/>
    </row>
    <row r="15" spans="1:55" ht="18.75">
      <c r="A15" s="49" t="s">
        <v>100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107</v>
      </c>
      <c r="B23" s="70"/>
      <c r="C23" s="70">
        <v>20</v>
      </c>
      <c r="D23" s="70"/>
      <c r="E23" s="91"/>
      <c r="F23" s="70"/>
      <c r="G23" s="70"/>
      <c r="H23" s="70">
        <v>10</v>
      </c>
      <c r="I23" s="92"/>
      <c r="J23" s="70"/>
      <c r="K23" s="70">
        <v>100</v>
      </c>
      <c r="L23" s="70">
        <v>10.7</v>
      </c>
      <c r="M23" s="70"/>
      <c r="N23" s="70">
        <v>20</v>
      </c>
      <c r="O23" s="70">
        <v>9.5</v>
      </c>
      <c r="P23" s="70"/>
      <c r="Q23" s="70"/>
      <c r="R23" s="70"/>
      <c r="S23" s="70"/>
      <c r="T23" s="70">
        <v>4</v>
      </c>
      <c r="U23" s="91"/>
      <c r="V23" s="70">
        <v>7</v>
      </c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>
        <v>5</v>
      </c>
      <c r="AP23" s="70"/>
      <c r="AQ23" s="91">
        <v>20</v>
      </c>
      <c r="AR23" s="70"/>
      <c r="AS23" s="91"/>
      <c r="AT23" s="70"/>
      <c r="AU23" s="70"/>
      <c r="AV23" s="70">
        <v>0.5</v>
      </c>
      <c r="AW23" s="70"/>
      <c r="AX23" s="70"/>
      <c r="AY23" s="70"/>
      <c r="AZ23" s="70"/>
      <c r="BA23" s="70">
        <v>140</v>
      </c>
      <c r="BB23" s="94"/>
      <c r="BC23" s="94"/>
    </row>
    <row r="24" spans="1:55" ht="37.5">
      <c r="A24" s="53" t="s">
        <v>190</v>
      </c>
      <c r="B24" s="70">
        <v>80</v>
      </c>
      <c r="C24" s="70"/>
      <c r="D24" s="70"/>
      <c r="E24" s="91"/>
      <c r="F24" s="70"/>
      <c r="G24" s="70"/>
      <c r="H24" s="70"/>
      <c r="I24" s="70"/>
      <c r="J24" s="70">
        <v>1</v>
      </c>
      <c r="K24" s="70"/>
      <c r="L24" s="70">
        <v>10</v>
      </c>
      <c r="M24" s="70"/>
      <c r="N24" s="70"/>
      <c r="O24" s="70">
        <v>10</v>
      </c>
      <c r="P24" s="70"/>
      <c r="Q24" s="70"/>
      <c r="R24" s="70"/>
      <c r="S24" s="70">
        <v>7</v>
      </c>
      <c r="T24" s="70">
        <v>5</v>
      </c>
      <c r="U24" s="91"/>
      <c r="V24" s="70"/>
      <c r="W24" s="70"/>
      <c r="X24" s="70"/>
      <c r="Y24" s="91"/>
      <c r="Z24" s="70"/>
      <c r="AA24" s="70">
        <v>61.4</v>
      </c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1</v>
      </c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0.5</v>
      </c>
      <c r="AW24" s="70"/>
      <c r="AX24" s="70"/>
      <c r="AY24" s="70"/>
      <c r="AZ24" s="70"/>
      <c r="BA24" s="70">
        <v>117</v>
      </c>
      <c r="BB24" s="94"/>
      <c r="BC24" s="94"/>
    </row>
    <row r="25" spans="1:55" ht="18.75">
      <c r="A25" s="49" t="s">
        <v>104</v>
      </c>
      <c r="B25" s="70"/>
      <c r="C25" s="70"/>
      <c r="D25" s="70"/>
      <c r="E25" s="91"/>
      <c r="F25" s="70"/>
      <c r="G25" s="70"/>
      <c r="H25" s="70"/>
      <c r="I25" s="70"/>
      <c r="J25" s="70"/>
      <c r="K25" s="70"/>
      <c r="L25" s="70">
        <v>60</v>
      </c>
      <c r="M25" s="70"/>
      <c r="N25" s="70"/>
      <c r="O25" s="70"/>
      <c r="P25" s="70"/>
      <c r="Q25" s="70"/>
      <c r="R25" s="70"/>
      <c r="S25" s="70"/>
      <c r="T25" s="70">
        <v>2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>
        <v>2</v>
      </c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94"/>
    </row>
    <row r="26" spans="1:55" ht="18.75">
      <c r="A26" s="49" t="s">
        <v>98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>
        <v>10</v>
      </c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123</v>
      </c>
      <c r="B30" s="70"/>
      <c r="C30" s="92"/>
      <c r="D30" s="92"/>
      <c r="E30" s="91"/>
      <c r="F30" s="70"/>
      <c r="G30" s="70">
        <v>10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/>
      <c r="BB30" s="94"/>
      <c r="BC30" s="94"/>
    </row>
    <row r="31" spans="1:55" ht="18.75" outlineLevel="1">
      <c r="A31" s="49" t="s">
        <v>105</v>
      </c>
      <c r="B31" s="70"/>
      <c r="C31" s="92"/>
      <c r="D31" s="92"/>
      <c r="E31" s="91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>
        <v>3</v>
      </c>
      <c r="AG31" s="70"/>
      <c r="AH31" s="70"/>
      <c r="AI31" s="70"/>
      <c r="AJ31" s="70"/>
      <c r="AK31" s="70"/>
      <c r="AL31" s="70"/>
      <c r="AM31" s="70"/>
      <c r="AN31" s="70">
        <v>25</v>
      </c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>
        <v>190</v>
      </c>
      <c r="BB31" s="70"/>
      <c r="BC31" s="70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169</v>
      </c>
      <c r="B34" s="70">
        <v>36</v>
      </c>
      <c r="C34" s="70"/>
      <c r="D34" s="70"/>
      <c r="E34" s="91"/>
      <c r="F34" s="70"/>
      <c r="G34" s="70"/>
      <c r="H34" s="70"/>
      <c r="I34" s="70"/>
      <c r="J34" s="70"/>
      <c r="K34" s="70">
        <v>85</v>
      </c>
      <c r="L34" s="70">
        <v>17</v>
      </c>
      <c r="M34" s="70"/>
      <c r="N34" s="70">
        <v>80</v>
      </c>
      <c r="O34" s="70">
        <v>10</v>
      </c>
      <c r="P34" s="70"/>
      <c r="Q34" s="70"/>
      <c r="R34" s="70"/>
      <c r="S34" s="70">
        <v>4</v>
      </c>
      <c r="T34" s="70">
        <v>4</v>
      </c>
      <c r="U34" s="91"/>
      <c r="V34" s="70"/>
      <c r="W34" s="70"/>
      <c r="X34" s="70"/>
      <c r="Y34" s="91"/>
      <c r="Z34" s="70"/>
      <c r="AA34" s="70"/>
      <c r="AB34" s="92"/>
      <c r="AC34" s="70"/>
      <c r="AD34" s="70"/>
      <c r="AE34" s="70"/>
      <c r="AF34" s="70"/>
      <c r="AG34" s="70"/>
      <c r="AH34" s="70"/>
      <c r="AI34" s="70">
        <v>0.2</v>
      </c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>
        <v>4</v>
      </c>
      <c r="AU34" s="70"/>
      <c r="AV34" s="70">
        <v>1</v>
      </c>
      <c r="AW34" s="70"/>
      <c r="AX34" s="70"/>
      <c r="AY34" s="70"/>
      <c r="AZ34" s="70"/>
      <c r="BA34" s="70"/>
      <c r="BB34" s="94"/>
      <c r="BC34" s="94"/>
    </row>
    <row r="35" spans="1:55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116</v>
      </c>
      <c r="C38" s="58">
        <f t="shared" ref="C38:AY38" si="0">SUM(C12:C37)</f>
        <v>20</v>
      </c>
      <c r="D38" s="58">
        <f t="shared" si="0"/>
        <v>0</v>
      </c>
      <c r="E38" s="58">
        <f t="shared" si="0"/>
        <v>230</v>
      </c>
      <c r="F38" s="58">
        <f t="shared" si="0"/>
        <v>0</v>
      </c>
      <c r="G38" s="58">
        <f t="shared" si="0"/>
        <v>10</v>
      </c>
      <c r="H38" s="58">
        <f t="shared" si="0"/>
        <v>10</v>
      </c>
      <c r="I38" s="58">
        <f t="shared" si="0"/>
        <v>0</v>
      </c>
      <c r="J38" s="58">
        <f t="shared" si="0"/>
        <v>1</v>
      </c>
      <c r="K38" s="58">
        <f t="shared" si="0"/>
        <v>185</v>
      </c>
      <c r="L38" s="58">
        <f t="shared" si="0"/>
        <v>97.7</v>
      </c>
      <c r="M38" s="58">
        <f t="shared" si="0"/>
        <v>0</v>
      </c>
      <c r="N38" s="58">
        <f t="shared" si="0"/>
        <v>100</v>
      </c>
      <c r="O38" s="58">
        <f t="shared" si="0"/>
        <v>29.5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19</v>
      </c>
      <c r="T38" s="58">
        <f t="shared" si="0"/>
        <v>15</v>
      </c>
      <c r="U38" s="58">
        <f t="shared" si="0"/>
        <v>0</v>
      </c>
      <c r="V38" s="58">
        <f t="shared" si="0"/>
        <v>7</v>
      </c>
      <c r="W38" s="58">
        <f t="shared" si="0"/>
        <v>0</v>
      </c>
      <c r="X38" s="58">
        <f t="shared" si="0"/>
        <v>0</v>
      </c>
      <c r="Y38" s="58">
        <f t="shared" si="0"/>
        <v>0</v>
      </c>
      <c r="Z38" s="58">
        <f t="shared" si="0"/>
        <v>0</v>
      </c>
      <c r="AA38" s="58">
        <f t="shared" si="0"/>
        <v>61.4</v>
      </c>
      <c r="AB38" s="58">
        <f t="shared" si="0"/>
        <v>0</v>
      </c>
      <c r="AC38" s="58">
        <f t="shared" si="0"/>
        <v>0</v>
      </c>
      <c r="AD38" s="58">
        <f t="shared" si="0"/>
        <v>0</v>
      </c>
      <c r="AE38" s="58">
        <f t="shared" si="0"/>
        <v>20</v>
      </c>
      <c r="AF38" s="58">
        <f t="shared" si="0"/>
        <v>55</v>
      </c>
      <c r="AG38" s="58">
        <f t="shared" si="0"/>
        <v>70</v>
      </c>
      <c r="AH38" s="58">
        <f t="shared" si="0"/>
        <v>20</v>
      </c>
      <c r="AI38" s="58">
        <f t="shared" si="0"/>
        <v>0.8</v>
      </c>
      <c r="AJ38" s="58">
        <f t="shared" si="0"/>
        <v>4</v>
      </c>
      <c r="AK38" s="58">
        <f t="shared" si="0"/>
        <v>2</v>
      </c>
      <c r="AL38" s="58">
        <f t="shared" si="0"/>
        <v>0</v>
      </c>
      <c r="AM38" s="58">
        <f t="shared" si="0"/>
        <v>0</v>
      </c>
      <c r="AN38" s="58">
        <f t="shared" si="0"/>
        <v>25</v>
      </c>
      <c r="AO38" s="58">
        <f t="shared" si="0"/>
        <v>5</v>
      </c>
      <c r="AP38" s="58">
        <f t="shared" si="0"/>
        <v>60</v>
      </c>
      <c r="AQ38" s="58">
        <f t="shared" si="0"/>
        <v>20</v>
      </c>
      <c r="AR38" s="58">
        <f t="shared" si="0"/>
        <v>20</v>
      </c>
      <c r="AS38" s="58">
        <f t="shared" si="0"/>
        <v>0</v>
      </c>
      <c r="AT38" s="58">
        <f t="shared" si="0"/>
        <v>4</v>
      </c>
      <c r="AU38" s="58">
        <f t="shared" si="0"/>
        <v>0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807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0.11600000000000001</v>
      </c>
      <c r="C39" s="60">
        <f t="shared" ref="C39:AY39" si="2">(C38*$C$9)/1000</f>
        <v>0.02</v>
      </c>
      <c r="D39" s="60">
        <f t="shared" si="2"/>
        <v>0</v>
      </c>
      <c r="E39" s="60">
        <f t="shared" si="2"/>
        <v>0.23</v>
      </c>
      <c r="F39" s="60">
        <f t="shared" si="2"/>
        <v>0</v>
      </c>
      <c r="G39" s="60">
        <f t="shared" si="2"/>
        <v>0.01</v>
      </c>
      <c r="H39" s="60">
        <f t="shared" si="2"/>
        <v>0.01</v>
      </c>
      <c r="I39" s="60">
        <f t="shared" si="2"/>
        <v>0</v>
      </c>
      <c r="J39" s="60">
        <f t="shared" si="2"/>
        <v>1E-3</v>
      </c>
      <c r="K39" s="60">
        <f t="shared" si="2"/>
        <v>0.185</v>
      </c>
      <c r="L39" s="60">
        <f t="shared" si="2"/>
        <v>9.7700000000000009E-2</v>
      </c>
      <c r="M39" s="60">
        <f t="shared" si="2"/>
        <v>0</v>
      </c>
      <c r="N39" s="60">
        <f t="shared" si="2"/>
        <v>0.1</v>
      </c>
      <c r="O39" s="60">
        <f t="shared" si="2"/>
        <v>2.9499999999999998E-2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1.9E-2</v>
      </c>
      <c r="T39" s="60">
        <f t="shared" si="2"/>
        <v>1.4999999999999999E-2</v>
      </c>
      <c r="U39" s="60">
        <f t="shared" si="2"/>
        <v>0</v>
      </c>
      <c r="V39" s="60">
        <f t="shared" si="2"/>
        <v>7.0000000000000001E-3</v>
      </c>
      <c r="W39" s="60">
        <f t="shared" si="2"/>
        <v>0</v>
      </c>
      <c r="X39" s="60">
        <f t="shared" si="2"/>
        <v>0</v>
      </c>
      <c r="Y39" s="60">
        <f t="shared" si="2"/>
        <v>0</v>
      </c>
      <c r="Z39" s="60">
        <f t="shared" si="2"/>
        <v>0</v>
      </c>
      <c r="AA39" s="60">
        <f t="shared" si="2"/>
        <v>6.1399999999999996E-2</v>
      </c>
      <c r="AB39" s="60">
        <f t="shared" si="2"/>
        <v>0</v>
      </c>
      <c r="AC39" s="60">
        <f t="shared" si="2"/>
        <v>0</v>
      </c>
      <c r="AD39" s="60">
        <f t="shared" si="2"/>
        <v>0</v>
      </c>
      <c r="AE39" s="60">
        <f t="shared" si="2"/>
        <v>0.02</v>
      </c>
      <c r="AF39" s="60">
        <f t="shared" si="2"/>
        <v>5.5E-2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8.0000000000000004E-4</v>
      </c>
      <c r="AJ39" s="60">
        <f t="shared" si="2"/>
        <v>4.0000000000000001E-3</v>
      </c>
      <c r="AK39" s="60">
        <f t="shared" si="2"/>
        <v>2E-3</v>
      </c>
      <c r="AL39" s="60">
        <f t="shared" si="2"/>
        <v>0</v>
      </c>
      <c r="AM39" s="60">
        <f t="shared" si="2"/>
        <v>0</v>
      </c>
      <c r="AN39" s="60">
        <f t="shared" si="2"/>
        <v>2.5000000000000001E-2</v>
      </c>
      <c r="AO39" s="60">
        <f t="shared" si="2"/>
        <v>5.0000000000000001E-3</v>
      </c>
      <c r="AP39" s="60">
        <f t="shared" si="2"/>
        <v>0.06</v>
      </c>
      <c r="AQ39" s="60">
        <f t="shared" si="2"/>
        <v>0.02</v>
      </c>
      <c r="AR39" s="60">
        <f t="shared" si="2"/>
        <v>0.02</v>
      </c>
      <c r="AS39" s="60">
        <f t="shared" si="2"/>
        <v>0</v>
      </c>
      <c r="AT39" s="60">
        <f t="shared" si="2"/>
        <v>4.0000000000000001E-3</v>
      </c>
      <c r="AU39" s="60">
        <f t="shared" si="2"/>
        <v>0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0.80700000000000005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217.38400000000001</v>
      </c>
      <c r="C41" s="64">
        <f t="shared" ref="C41:AY41" si="4">C39*C40</f>
        <v>17.18</v>
      </c>
      <c r="D41" s="64">
        <f t="shared" si="4"/>
        <v>0</v>
      </c>
      <c r="E41" s="64">
        <f t="shared" si="4"/>
        <v>74.52000000000001</v>
      </c>
      <c r="F41" s="64">
        <f t="shared" si="4"/>
        <v>0</v>
      </c>
      <c r="G41" s="64">
        <f t="shared" si="4"/>
        <v>6</v>
      </c>
      <c r="H41" s="64">
        <f t="shared" si="4"/>
        <v>21</v>
      </c>
      <c r="I41" s="64">
        <f t="shared" si="4"/>
        <v>0</v>
      </c>
      <c r="J41" s="64">
        <f t="shared" si="4"/>
        <v>4.9400000000000008E-3</v>
      </c>
      <c r="K41" s="64">
        <f t="shared" si="4"/>
        <v>20.535</v>
      </c>
      <c r="L41" s="64">
        <f t="shared" si="4"/>
        <v>17.586000000000002</v>
      </c>
      <c r="M41" s="64">
        <f t="shared" si="4"/>
        <v>0</v>
      </c>
      <c r="N41" s="64">
        <f t="shared" si="4"/>
        <v>14.5</v>
      </c>
      <c r="O41" s="64">
        <f t="shared" si="4"/>
        <v>2.7435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69.843999999999994</v>
      </c>
      <c r="T41" s="64">
        <f t="shared" si="4"/>
        <v>10.049999999999999</v>
      </c>
      <c r="U41" s="64">
        <f t="shared" si="4"/>
        <v>0</v>
      </c>
      <c r="V41" s="64">
        <f t="shared" si="4"/>
        <v>2.9470000000000001</v>
      </c>
      <c r="W41" s="64">
        <f t="shared" si="4"/>
        <v>0</v>
      </c>
      <c r="X41" s="64">
        <f t="shared" si="4"/>
        <v>0</v>
      </c>
      <c r="Y41" s="64">
        <f t="shared" si="4"/>
        <v>0</v>
      </c>
      <c r="Z41" s="64">
        <f t="shared" si="4"/>
        <v>0</v>
      </c>
      <c r="AA41" s="64">
        <f t="shared" si="4"/>
        <v>32.6648</v>
      </c>
      <c r="AB41" s="64">
        <f t="shared" si="4"/>
        <v>0</v>
      </c>
      <c r="AC41" s="64">
        <f t="shared" si="4"/>
        <v>0</v>
      </c>
      <c r="AD41" s="64">
        <f t="shared" si="4"/>
        <v>0</v>
      </c>
      <c r="AE41" s="64">
        <f t="shared" si="4"/>
        <v>7.0200000000000005</v>
      </c>
      <c r="AF41" s="64">
        <f t="shared" si="4"/>
        <v>19.965</v>
      </c>
      <c r="AG41" s="64">
        <f t="shared" si="4"/>
        <v>11.06</v>
      </c>
      <c r="AH41" s="64">
        <f t="shared" si="4"/>
        <v>3.16</v>
      </c>
      <c r="AI41" s="64">
        <f t="shared" si="4"/>
        <v>2.8000000000000003</v>
      </c>
      <c r="AJ41" s="64">
        <f t="shared" si="4"/>
        <v>9.2000000000000011</v>
      </c>
      <c r="AK41" s="64">
        <f t="shared" si="4"/>
        <v>1.6</v>
      </c>
      <c r="AL41" s="64">
        <f t="shared" si="4"/>
        <v>0</v>
      </c>
      <c r="AM41" s="64">
        <f t="shared" si="4"/>
        <v>0</v>
      </c>
      <c r="AN41" s="64">
        <f t="shared" si="4"/>
        <v>20</v>
      </c>
      <c r="AO41" s="64">
        <f t="shared" si="4"/>
        <v>6</v>
      </c>
      <c r="AP41" s="64">
        <f t="shared" si="4"/>
        <v>33.479999999999997</v>
      </c>
      <c r="AQ41" s="64">
        <f t="shared" si="4"/>
        <v>16</v>
      </c>
      <c r="AR41" s="64">
        <f t="shared" si="4"/>
        <v>16</v>
      </c>
      <c r="AS41" s="64">
        <f t="shared" si="4"/>
        <v>0</v>
      </c>
      <c r="AT41" s="64">
        <f t="shared" si="4"/>
        <v>0.64</v>
      </c>
      <c r="AU41" s="64">
        <f t="shared" si="4"/>
        <v>0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699.39674000000014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Whq4ZFzKo/xo+ok23KHBlk6JoxAMr9yv+Xo1y4kOuBzks4p9x7viVKv+kgr9iPbRjxdnHLWbQjmvxJD+tWpnpw==" saltValue="40eUGudljDDNYevIz/glOQ==" spinCount="100000" sheet="1" objects="1" scenarios="1" formatRows="0"/>
  <mergeCells count="8">
    <mergeCell ref="K8:N8"/>
    <mergeCell ref="C9:E9"/>
    <mergeCell ref="A3:D3"/>
    <mergeCell ref="AW6:BA6"/>
    <mergeCell ref="A1:B1"/>
    <mergeCell ref="A2:B2"/>
    <mergeCell ref="A5:B5"/>
    <mergeCell ref="A7:BC7"/>
  </mergeCells>
  <pageMargins left="0.25" right="0.25" top="0.75" bottom="0.75" header="0.3" footer="0.3"/>
  <pageSetup paperSize="9" scale="43" fitToWidth="0" orientation="landscape" verticalDpi="1200" r:id="rId1"/>
  <ignoredErrors>
    <ignoredError sqref="B40 B11:BC1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BC45"/>
  <sheetViews>
    <sheetView zoomScale="40" zoomScaleNormal="40" zoomScaleSheetLayoutView="7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defaultColWidth="9.140625" defaultRowHeight="15" outlineLevelRow="1"/>
  <cols>
    <col min="1" max="1" width="38.7109375" style="9" customWidth="1"/>
    <col min="2" max="9" width="9.7109375" style="9" customWidth="1"/>
    <col min="10" max="10" width="9.7109375" style="10" customWidth="1"/>
    <col min="11" max="20" width="9.7109375" style="9" customWidth="1"/>
    <col min="21" max="21" width="9.7109375" style="11" customWidth="1"/>
    <col min="22" max="24" width="9.7109375" style="9" customWidth="1"/>
    <col min="25" max="25" width="9.7109375" style="11" customWidth="1"/>
    <col min="26" max="27" width="9.7109375" style="9" customWidth="1"/>
    <col min="28" max="28" width="9.7109375" style="12" customWidth="1"/>
    <col min="29" max="34" width="9.7109375" style="109" customWidth="1"/>
    <col min="35" max="42" width="9.7109375" style="9" customWidth="1"/>
    <col min="43" max="43" width="9.7109375" style="11" customWidth="1"/>
    <col min="44" max="44" width="9.7109375" style="9" customWidth="1"/>
    <col min="45" max="45" width="9.7109375" style="11" customWidth="1"/>
    <col min="46" max="55" width="9.7109375" style="9" customWidth="1"/>
    <col min="56" max="16384" width="9.140625" style="9"/>
  </cols>
  <sheetData>
    <row r="1" spans="1:55">
      <c r="A1" s="139" t="s">
        <v>7</v>
      </c>
      <c r="B1" s="139"/>
    </row>
    <row r="2" spans="1:55">
      <c r="A2" s="139" t="s">
        <v>199</v>
      </c>
      <c r="B2" s="139"/>
    </row>
    <row r="3" spans="1:55">
      <c r="A3" s="139"/>
      <c r="B3" s="139"/>
      <c r="C3" s="139"/>
      <c r="D3" s="139"/>
    </row>
    <row r="5" spans="1:55">
      <c r="A5" s="139" t="s">
        <v>200</v>
      </c>
      <c r="B5" s="139"/>
    </row>
    <row r="6" spans="1:55">
      <c r="A6" s="143"/>
      <c r="B6" s="143"/>
      <c r="C6" s="143"/>
      <c r="D6" s="143"/>
    </row>
    <row r="7" spans="1:55" ht="25.5">
      <c r="A7" s="142" t="s">
        <v>73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</row>
    <row r="8" spans="1:55" ht="18.75">
      <c r="A8" s="13"/>
      <c r="B8" s="14"/>
      <c r="C8" s="15"/>
      <c r="D8" s="15"/>
      <c r="E8" s="16"/>
      <c r="F8" s="17"/>
      <c r="G8" s="17"/>
      <c r="H8" s="18"/>
      <c r="I8" s="18"/>
      <c r="J8" s="19"/>
      <c r="K8" s="137"/>
      <c r="L8" s="137"/>
      <c r="M8" s="137"/>
      <c r="N8" s="137"/>
      <c r="O8" s="20"/>
      <c r="P8" s="20"/>
      <c r="Q8" s="20"/>
      <c r="R8" s="20"/>
    </row>
    <row r="9" spans="1:55" ht="26.25">
      <c r="A9" s="21" t="s">
        <v>6</v>
      </c>
      <c r="B9" s="21"/>
      <c r="C9" s="138">
        <v>1</v>
      </c>
      <c r="D9" s="138"/>
      <c r="E9" s="138"/>
      <c r="F9" s="22"/>
    </row>
    <row r="11" spans="1:55" s="27" customFormat="1" ht="93" customHeight="1">
      <c r="A11" s="113"/>
      <c r="B11" s="117" t="str">
        <f>'1-1'!B11</f>
        <v>сиыр  еті</v>
      </c>
      <c r="C11" s="117" t="str">
        <f>'1-1'!C11</f>
        <v>тауық  еті</v>
      </c>
      <c r="D11" s="117" t="str">
        <f>'1-1'!D11</f>
        <v>балық</v>
      </c>
      <c r="E11" s="117" t="str">
        <f>'1-1'!E11</f>
        <v>сүт</v>
      </c>
      <c r="F11" s="117" t="str">
        <f>'1-1'!F11</f>
        <v>айран</v>
      </c>
      <c r="G11" s="117" t="str">
        <f>'1-1'!G11</f>
        <v>кондитерлік  өнімдер</v>
      </c>
      <c r="H11" s="117" t="str">
        <f>'1-1'!H11</f>
        <v>қаймақ</v>
      </c>
      <c r="I11" s="117" t="str">
        <f>'1-1'!I11</f>
        <v>сүзбе</v>
      </c>
      <c r="J11" s="117" t="str">
        <f>'1-1'!J11</f>
        <v>жұмыртқа  (дана)</v>
      </c>
      <c r="K11" s="117" t="str">
        <f>'1-1'!K11</f>
        <v>картоп</v>
      </c>
      <c r="L11" s="117" t="str">
        <f>'1-1'!L11</f>
        <v>сәбіз</v>
      </c>
      <c r="M11" s="117" t="str">
        <f>'1-1'!M11</f>
        <v>қызылша</v>
      </c>
      <c r="N11" s="117" t="str">
        <f>'1-1'!N11</f>
        <v>қырыққабат</v>
      </c>
      <c r="O11" s="117" t="str">
        <f>'1-1'!O11</f>
        <v>жуа (пияз)</v>
      </c>
      <c r="P11" s="117" t="str">
        <f>'1-1'!P11</f>
        <v>фасоль</v>
      </c>
      <c r="Q11" s="117" t="str">
        <f>'1-1'!Q11</f>
        <v>қызанақ</v>
      </c>
      <c r="R11" s="117" t="str">
        <f>'1-1'!R11</f>
        <v>қияр</v>
      </c>
      <c r="S11" s="117" t="str">
        <f>'1-1'!S11</f>
        <v>сарымай</v>
      </c>
      <c r="T11" s="117" t="str">
        <f>'1-1'!T11</f>
        <v>сұйық май</v>
      </c>
      <c r="U11" s="117" t="str">
        <f>'1-1'!U11</f>
        <v>сұлы жармасы</v>
      </c>
      <c r="V11" s="117" t="str">
        <f>'1-1'!V11</f>
        <v>інжу арпасы (перловая крупа)</v>
      </c>
      <c r="W11" s="117" t="str">
        <f>'1-1'!W11</f>
        <v>бидай жармасы</v>
      </c>
      <c r="X11" s="117" t="str">
        <f>'1-1'!X11</f>
        <v>макарон өнімдері</v>
      </c>
      <c r="Y11" s="117" t="str">
        <f>'1-1'!Y11</f>
        <v>тары</v>
      </c>
      <c r="Z11" s="117" t="str">
        <f>'1-1'!Z11</f>
        <v>қарақұмық жармасы</v>
      </c>
      <c r="AA11" s="117" t="str">
        <f>'1-1'!AA11</f>
        <v>күріш</v>
      </c>
      <c r="AB11" s="117" t="str">
        <f>'1-1'!AB11</f>
        <v>жүгері жармасы</v>
      </c>
      <c r="AC11" s="117" t="str">
        <f>'1-1'!AC11</f>
        <v>жарма</v>
      </c>
      <c r="AD11" s="117" t="str">
        <f>'1-1'!AD11</f>
        <v>арпа жармасы</v>
      </c>
      <c r="AE11" s="117" t="str">
        <f>'1-1'!AE11</f>
        <v>Геркулес жармасы</v>
      </c>
      <c r="AF11" s="117" t="str">
        <f>'1-1'!AF11</f>
        <v>секер (қант)</v>
      </c>
      <c r="AG11" s="117" t="str">
        <f>'1-1'!AG11</f>
        <v>ақ нан</v>
      </c>
      <c r="AH11" s="117" t="str">
        <f>'1-1'!AH11</f>
        <v>қара нан</v>
      </c>
      <c r="AI11" s="117" t="str">
        <f>'1-1'!AI11</f>
        <v>шай</v>
      </c>
      <c r="AJ11" s="117" t="str">
        <f>'1-1'!AJ11</f>
        <v>какао</v>
      </c>
      <c r="AK11" s="117" t="str">
        <f>'1-1'!AK11</f>
        <v>жасыл желек</v>
      </c>
      <c r="AL11" s="117" t="str">
        <f>'1-1'!AL11</f>
        <v>лавр жапырағы</v>
      </c>
      <c r="AM11" s="117" t="str">
        <f>'1-1'!AM11</f>
        <v>бұрыш</v>
      </c>
      <c r="AN11" s="117" t="str">
        <f>'1-1'!AN11</f>
        <v>кисель</v>
      </c>
      <c r="AO11" s="117" t="str">
        <f>'1-1'!AO11</f>
        <v>томат</v>
      </c>
      <c r="AP11" s="117" t="str">
        <f>'1-1'!AP11</f>
        <v>жеміс - жидектер  (алма)</v>
      </c>
      <c r="AQ11" s="117" t="str">
        <f>'1-1'!AQ11</f>
        <v>тұздалған қияр</v>
      </c>
      <c r="AR11" s="117" t="str">
        <f>'1-1'!AR11</f>
        <v>кепкен жемістер</v>
      </c>
      <c r="AS11" s="117" t="str">
        <f>'1-1'!AS11</f>
        <v>кофе</v>
      </c>
      <c r="AT11" s="117" t="str">
        <f>'1-1'!AT11</f>
        <v>ұн</v>
      </c>
      <c r="AU11" s="117" t="str">
        <f>'1-1'!AU11</f>
        <v>бұршақ</v>
      </c>
      <c r="AV11" s="117" t="str">
        <f>'1-1'!AV11</f>
        <v>тұз</v>
      </c>
      <c r="AW11" s="117" t="str">
        <f>'1-1'!AW11</f>
        <v>ірімшік</v>
      </c>
      <c r="AX11" s="117" t="str">
        <f>'1-1'!AX11</f>
        <v>ашытқы</v>
      </c>
      <c r="AY11" s="117" t="str">
        <f>'1-1'!AY11</f>
        <v>сарымсақ</v>
      </c>
      <c r="AZ11" s="117" t="str">
        <f>'1-1'!AZ11</f>
        <v>С витамині</v>
      </c>
      <c r="BA11" s="117" t="str">
        <f>'1-1'!BA11</f>
        <v>су</v>
      </c>
      <c r="BB11" s="117" t="str">
        <f>'1-1'!BB11</f>
        <v>қайнатылған  сүт</v>
      </c>
      <c r="BC11" s="117" t="str">
        <f>'1-1'!BC11</f>
        <v>повидло</v>
      </c>
    </row>
    <row r="12" spans="1:55" ht="18.75">
      <c r="A12" s="45" t="s">
        <v>8</v>
      </c>
      <c r="B12" s="70"/>
      <c r="C12" s="70"/>
      <c r="D12" s="70"/>
      <c r="E12" s="91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1"/>
      <c r="V12" s="70"/>
      <c r="W12" s="70"/>
      <c r="X12" s="70"/>
      <c r="Y12" s="91"/>
      <c r="Z12" s="70"/>
      <c r="AA12" s="70"/>
      <c r="AB12" s="92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91"/>
      <c r="AR12" s="70"/>
      <c r="AS12" s="91"/>
      <c r="AT12" s="70"/>
      <c r="AU12" s="70"/>
      <c r="AV12" s="70"/>
      <c r="AW12" s="70"/>
      <c r="AX12" s="70"/>
      <c r="AY12" s="70"/>
      <c r="AZ12" s="70"/>
      <c r="BA12" s="70"/>
      <c r="BB12" s="94"/>
      <c r="BC12" s="94"/>
    </row>
    <row r="13" spans="1:55" ht="18.75">
      <c r="A13" s="53" t="s">
        <v>132</v>
      </c>
      <c r="B13" s="70"/>
      <c r="C13" s="70"/>
      <c r="D13" s="70"/>
      <c r="E13" s="91">
        <v>130</v>
      </c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>
        <v>5</v>
      </c>
      <c r="T13" s="70"/>
      <c r="U13" s="91"/>
      <c r="V13" s="70"/>
      <c r="W13" s="70"/>
      <c r="X13" s="70"/>
      <c r="Y13" s="91"/>
      <c r="Z13" s="70"/>
      <c r="AA13" s="70"/>
      <c r="AB13" s="92"/>
      <c r="AC13" s="70">
        <v>42.4</v>
      </c>
      <c r="AD13" s="70"/>
      <c r="AE13" s="70"/>
      <c r="AF13" s="70">
        <v>5</v>
      </c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91"/>
      <c r="AR13" s="70"/>
      <c r="AS13" s="91"/>
      <c r="AT13" s="70"/>
      <c r="AU13" s="70"/>
      <c r="AV13" s="70">
        <v>0.5</v>
      </c>
      <c r="AW13" s="70"/>
      <c r="AX13" s="70"/>
      <c r="AY13" s="70"/>
      <c r="AZ13" s="70"/>
      <c r="BA13" s="70"/>
      <c r="BB13" s="70"/>
      <c r="BC13" s="94"/>
    </row>
    <row r="14" spans="1:55" ht="18.75">
      <c r="A14" s="49" t="s">
        <v>99</v>
      </c>
      <c r="B14" s="70"/>
      <c r="C14" s="70"/>
      <c r="D14" s="70"/>
      <c r="E14" s="91">
        <v>100</v>
      </c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91"/>
      <c r="V14" s="70"/>
      <c r="W14" s="70"/>
      <c r="X14" s="70"/>
      <c r="Y14" s="91"/>
      <c r="Z14" s="70"/>
      <c r="AA14" s="70"/>
      <c r="AB14" s="92"/>
      <c r="AC14" s="70"/>
      <c r="AD14" s="70"/>
      <c r="AE14" s="70"/>
      <c r="AF14" s="70">
        <v>13</v>
      </c>
      <c r="AG14" s="70"/>
      <c r="AH14" s="70"/>
      <c r="AI14" s="70">
        <v>0.3</v>
      </c>
      <c r="AJ14" s="70"/>
      <c r="AK14" s="70"/>
      <c r="AL14" s="70"/>
      <c r="AM14" s="70"/>
      <c r="AN14" s="70"/>
      <c r="AO14" s="70"/>
      <c r="AP14" s="70"/>
      <c r="AQ14" s="91"/>
      <c r="AR14" s="70"/>
      <c r="AS14" s="91"/>
      <c r="AT14" s="70"/>
      <c r="AU14" s="70"/>
      <c r="AV14" s="70"/>
      <c r="AW14" s="70"/>
      <c r="AX14" s="70"/>
      <c r="AY14" s="70"/>
      <c r="AZ14" s="70"/>
      <c r="BA14" s="70">
        <v>72</v>
      </c>
      <c r="BB14" s="70"/>
      <c r="BC14" s="94"/>
    </row>
    <row r="15" spans="1:55" ht="18.75">
      <c r="A15" s="49" t="s">
        <v>124</v>
      </c>
      <c r="B15" s="70"/>
      <c r="C15" s="70"/>
      <c r="D15" s="70"/>
      <c r="E15" s="91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>
        <v>5</v>
      </c>
      <c r="T15" s="70"/>
      <c r="U15" s="91"/>
      <c r="V15" s="70"/>
      <c r="W15" s="70"/>
      <c r="X15" s="70"/>
      <c r="Y15" s="91"/>
      <c r="Z15" s="70"/>
      <c r="AA15" s="70"/>
      <c r="AB15" s="92"/>
      <c r="AC15" s="70"/>
      <c r="AD15" s="70"/>
      <c r="AE15" s="70"/>
      <c r="AF15" s="70"/>
      <c r="AG15" s="70">
        <v>30</v>
      </c>
      <c r="AH15" s="70"/>
      <c r="AI15" s="70"/>
      <c r="AJ15" s="70"/>
      <c r="AK15" s="70"/>
      <c r="AL15" s="70"/>
      <c r="AM15" s="70"/>
      <c r="AN15" s="70"/>
      <c r="AO15" s="70"/>
      <c r="AP15" s="70"/>
      <c r="AQ15" s="91"/>
      <c r="AR15" s="70"/>
      <c r="AS15" s="91"/>
      <c r="AT15" s="70"/>
      <c r="AU15" s="70"/>
      <c r="AV15" s="70"/>
      <c r="AW15" s="70">
        <v>10</v>
      </c>
      <c r="AX15" s="70"/>
      <c r="AY15" s="70"/>
      <c r="AZ15" s="70"/>
      <c r="BA15" s="70"/>
      <c r="BB15" s="94"/>
      <c r="BC15" s="94"/>
    </row>
    <row r="16" spans="1:55" ht="18.75">
      <c r="A16" s="49"/>
      <c r="B16" s="70"/>
      <c r="C16" s="70"/>
      <c r="D16" s="70"/>
      <c r="E16" s="91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91"/>
      <c r="V16" s="70"/>
      <c r="W16" s="70"/>
      <c r="X16" s="70"/>
      <c r="Y16" s="91"/>
      <c r="Z16" s="70"/>
      <c r="AA16" s="70"/>
      <c r="AB16" s="92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91"/>
      <c r="AR16" s="70"/>
      <c r="AS16" s="91"/>
      <c r="AT16" s="70"/>
      <c r="AU16" s="70"/>
      <c r="AV16" s="70"/>
      <c r="AW16" s="70"/>
      <c r="AX16" s="70"/>
      <c r="AY16" s="70"/>
      <c r="AZ16" s="70"/>
      <c r="BA16" s="70"/>
      <c r="BB16" s="94"/>
      <c r="BC16" s="94"/>
    </row>
    <row r="17" spans="1:55" ht="18.75">
      <c r="A17" s="50"/>
      <c r="B17" s="70"/>
      <c r="C17" s="70"/>
      <c r="D17" s="70"/>
      <c r="E17" s="91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91"/>
      <c r="V17" s="70"/>
      <c r="W17" s="70"/>
      <c r="X17" s="70"/>
      <c r="Y17" s="91"/>
      <c r="Z17" s="70"/>
      <c r="AA17" s="70"/>
      <c r="AB17" s="92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91"/>
      <c r="AR17" s="70"/>
      <c r="AS17" s="91"/>
      <c r="AT17" s="70"/>
      <c r="AU17" s="70"/>
      <c r="AV17" s="70"/>
      <c r="AW17" s="70"/>
      <c r="AX17" s="70"/>
      <c r="AY17" s="70"/>
      <c r="AZ17" s="70"/>
      <c r="BA17" s="70"/>
      <c r="BB17" s="94"/>
      <c r="BC17" s="94"/>
    </row>
    <row r="18" spans="1:55" ht="18.75" outlineLevel="1">
      <c r="A18" s="51" t="s">
        <v>24</v>
      </c>
      <c r="B18" s="70"/>
      <c r="C18" s="70"/>
      <c r="D18" s="70"/>
      <c r="E18" s="91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91"/>
      <c r="V18" s="70"/>
      <c r="W18" s="70"/>
      <c r="X18" s="70"/>
      <c r="Y18" s="91"/>
      <c r="Z18" s="70"/>
      <c r="AA18" s="70"/>
      <c r="AB18" s="92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91"/>
      <c r="AR18" s="70"/>
      <c r="AS18" s="91"/>
      <c r="AT18" s="70"/>
      <c r="AU18" s="70"/>
      <c r="AV18" s="70"/>
      <c r="AW18" s="70"/>
      <c r="AX18" s="70"/>
      <c r="AY18" s="70"/>
      <c r="AZ18" s="70"/>
      <c r="BA18" s="70"/>
      <c r="BB18" s="94"/>
      <c r="BC18" s="94"/>
    </row>
    <row r="19" spans="1:55" ht="18.75" outlineLevel="1">
      <c r="A19" s="49" t="s">
        <v>136</v>
      </c>
      <c r="B19" s="70"/>
      <c r="C19" s="70"/>
      <c r="D19" s="70"/>
      <c r="E19" s="91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91"/>
      <c r="V19" s="70"/>
      <c r="W19" s="70"/>
      <c r="X19" s="70"/>
      <c r="Y19" s="91"/>
      <c r="Z19" s="70"/>
      <c r="AA19" s="70"/>
      <c r="AB19" s="92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>
        <v>60</v>
      </c>
      <c r="AQ19" s="91"/>
      <c r="AR19" s="70"/>
      <c r="AS19" s="91"/>
      <c r="AT19" s="70"/>
      <c r="AU19" s="70"/>
      <c r="AV19" s="70"/>
      <c r="AW19" s="70"/>
      <c r="AX19" s="70"/>
      <c r="AY19" s="70"/>
      <c r="AZ19" s="70"/>
      <c r="BA19" s="70"/>
      <c r="BB19" s="94"/>
      <c r="BC19" s="94"/>
    </row>
    <row r="20" spans="1:55" ht="18.75" outlineLevel="1">
      <c r="A20" s="50"/>
      <c r="B20" s="70"/>
      <c r="C20" s="70"/>
      <c r="D20" s="70"/>
      <c r="E20" s="91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91"/>
      <c r="V20" s="70"/>
      <c r="W20" s="70"/>
      <c r="X20" s="70"/>
      <c r="Y20" s="91"/>
      <c r="Z20" s="70"/>
      <c r="AA20" s="70"/>
      <c r="AB20" s="92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91"/>
      <c r="AR20" s="70"/>
      <c r="AS20" s="91"/>
      <c r="AT20" s="70"/>
      <c r="AU20" s="70"/>
      <c r="AV20" s="70"/>
      <c r="AW20" s="70"/>
      <c r="AX20" s="70"/>
      <c r="AY20" s="70"/>
      <c r="AZ20" s="70"/>
      <c r="BA20" s="70"/>
      <c r="BB20" s="94"/>
      <c r="BC20" s="94"/>
    </row>
    <row r="21" spans="1:55" ht="18.75" outlineLevel="1">
      <c r="A21" s="50"/>
      <c r="B21" s="70"/>
      <c r="C21" s="70"/>
      <c r="D21" s="70"/>
      <c r="E21" s="91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91"/>
      <c r="V21" s="70"/>
      <c r="W21" s="70"/>
      <c r="X21" s="70"/>
      <c r="Y21" s="91"/>
      <c r="Z21" s="70"/>
      <c r="AA21" s="70"/>
      <c r="AB21" s="92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91"/>
      <c r="AR21" s="70"/>
      <c r="AS21" s="91"/>
      <c r="AT21" s="70"/>
      <c r="AU21" s="70"/>
      <c r="AV21" s="70"/>
      <c r="AW21" s="70"/>
      <c r="AX21" s="70"/>
      <c r="AY21" s="70"/>
      <c r="AZ21" s="70"/>
      <c r="BA21" s="70"/>
      <c r="BB21" s="94"/>
      <c r="BC21" s="94"/>
    </row>
    <row r="22" spans="1:55" ht="18.75">
      <c r="A22" s="52" t="s">
        <v>9</v>
      </c>
      <c r="B22" s="70"/>
      <c r="C22" s="70"/>
      <c r="D22" s="70"/>
      <c r="E22" s="91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91"/>
      <c r="V22" s="70"/>
      <c r="W22" s="70"/>
      <c r="X22" s="70"/>
      <c r="Y22" s="91"/>
      <c r="Z22" s="70"/>
      <c r="AA22" s="70"/>
      <c r="AB22" s="92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91"/>
      <c r="AR22" s="70"/>
      <c r="AS22" s="91"/>
      <c r="AT22" s="70"/>
      <c r="AU22" s="70"/>
      <c r="AV22" s="70"/>
      <c r="AW22" s="70"/>
      <c r="AX22" s="70"/>
      <c r="AY22" s="70"/>
      <c r="AZ22" s="70"/>
      <c r="BA22" s="70"/>
      <c r="BB22" s="94"/>
      <c r="BC22" s="94"/>
    </row>
    <row r="23" spans="1:55" ht="18.75">
      <c r="A23" s="49" t="s">
        <v>118</v>
      </c>
      <c r="B23" s="70">
        <v>10</v>
      </c>
      <c r="C23" s="70"/>
      <c r="D23" s="70"/>
      <c r="E23" s="91"/>
      <c r="F23" s="70"/>
      <c r="G23" s="70"/>
      <c r="H23" s="70"/>
      <c r="I23" s="92"/>
      <c r="J23" s="70"/>
      <c r="K23" s="70">
        <v>50</v>
      </c>
      <c r="L23" s="70">
        <v>10</v>
      </c>
      <c r="M23" s="70"/>
      <c r="N23" s="70"/>
      <c r="O23" s="70">
        <v>10</v>
      </c>
      <c r="P23" s="70"/>
      <c r="Q23" s="70"/>
      <c r="R23" s="70"/>
      <c r="S23" s="70"/>
      <c r="T23" s="70">
        <v>3</v>
      </c>
      <c r="U23" s="91"/>
      <c r="V23" s="70"/>
      <c r="W23" s="70"/>
      <c r="X23" s="70"/>
      <c r="Y23" s="91"/>
      <c r="Z23" s="70"/>
      <c r="AA23" s="70"/>
      <c r="AB23" s="92"/>
      <c r="AC23" s="70"/>
      <c r="AD23" s="70"/>
      <c r="AE23" s="70"/>
      <c r="AF23" s="70"/>
      <c r="AG23" s="70"/>
      <c r="AH23" s="70"/>
      <c r="AI23" s="70"/>
      <c r="AJ23" s="70"/>
      <c r="AK23" s="70">
        <v>1</v>
      </c>
      <c r="AL23" s="70"/>
      <c r="AM23" s="70"/>
      <c r="AN23" s="70"/>
      <c r="AO23" s="70"/>
      <c r="AP23" s="70"/>
      <c r="AQ23" s="91"/>
      <c r="AR23" s="70"/>
      <c r="AS23" s="91"/>
      <c r="AT23" s="70"/>
      <c r="AU23" s="70">
        <v>25</v>
      </c>
      <c r="AV23" s="70">
        <v>0.5</v>
      </c>
      <c r="AW23" s="70"/>
      <c r="AX23" s="70"/>
      <c r="AY23" s="70"/>
      <c r="AZ23" s="70"/>
      <c r="BA23" s="70">
        <v>250</v>
      </c>
      <c r="BB23" s="94"/>
      <c r="BC23" s="94"/>
    </row>
    <row r="24" spans="1:55" ht="37.5">
      <c r="A24" s="53" t="s">
        <v>138</v>
      </c>
      <c r="B24" s="46">
        <v>107</v>
      </c>
      <c r="C24" s="46"/>
      <c r="D24" s="46"/>
      <c r="E24" s="47"/>
      <c r="F24" s="46"/>
      <c r="G24" s="46"/>
      <c r="H24" s="46"/>
      <c r="I24" s="46"/>
      <c r="J24" s="46"/>
      <c r="K24" s="69">
        <v>192.5</v>
      </c>
      <c r="L24" s="69"/>
      <c r="M24" s="70"/>
      <c r="N24" s="70"/>
      <c r="O24" s="70">
        <v>16.7</v>
      </c>
      <c r="P24" s="70"/>
      <c r="Q24" s="70"/>
      <c r="R24" s="70"/>
      <c r="S24" s="70"/>
      <c r="T24" s="70">
        <v>6</v>
      </c>
      <c r="U24" s="91"/>
      <c r="V24" s="70"/>
      <c r="W24" s="70"/>
      <c r="X24" s="70"/>
      <c r="Y24" s="91"/>
      <c r="Z24" s="70"/>
      <c r="AA24" s="70"/>
      <c r="AB24" s="92"/>
      <c r="AC24" s="70"/>
      <c r="AD24" s="70"/>
      <c r="AE24" s="70"/>
      <c r="AF24" s="70"/>
      <c r="AG24" s="70"/>
      <c r="AH24" s="70"/>
      <c r="AI24" s="70"/>
      <c r="AJ24" s="70"/>
      <c r="AK24" s="70">
        <v>2</v>
      </c>
      <c r="AL24" s="70"/>
      <c r="AM24" s="70"/>
      <c r="AN24" s="70"/>
      <c r="AO24" s="70"/>
      <c r="AP24" s="70"/>
      <c r="AQ24" s="91"/>
      <c r="AR24" s="70"/>
      <c r="AS24" s="91"/>
      <c r="AT24" s="70"/>
      <c r="AU24" s="70"/>
      <c r="AV24" s="70">
        <v>1</v>
      </c>
      <c r="AW24" s="70"/>
      <c r="AX24" s="70"/>
      <c r="AY24" s="70"/>
      <c r="AZ24" s="70"/>
      <c r="BA24" s="70">
        <v>45</v>
      </c>
      <c r="BB24" s="70"/>
      <c r="BC24" s="70"/>
    </row>
    <row r="25" spans="1:55" ht="18.75">
      <c r="A25" s="49" t="s">
        <v>93</v>
      </c>
      <c r="B25" s="46"/>
      <c r="C25" s="46"/>
      <c r="D25" s="46"/>
      <c r="E25" s="47"/>
      <c r="F25" s="46"/>
      <c r="G25" s="46"/>
      <c r="H25" s="46"/>
      <c r="I25" s="46"/>
      <c r="J25" s="46"/>
      <c r="K25" s="46"/>
      <c r="L25" s="46"/>
      <c r="M25" s="70">
        <v>10</v>
      </c>
      <c r="N25" s="70"/>
      <c r="O25" s="70">
        <v>10</v>
      </c>
      <c r="P25" s="70"/>
      <c r="Q25" s="70"/>
      <c r="R25" s="70"/>
      <c r="S25" s="70"/>
      <c r="T25" s="70">
        <v>1</v>
      </c>
      <c r="U25" s="91"/>
      <c r="V25" s="70"/>
      <c r="W25" s="70"/>
      <c r="X25" s="70"/>
      <c r="Y25" s="91"/>
      <c r="Z25" s="70"/>
      <c r="AA25" s="70"/>
      <c r="AB25" s="92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91"/>
      <c r="AR25" s="70"/>
      <c r="AS25" s="91"/>
      <c r="AT25" s="70"/>
      <c r="AU25" s="70"/>
      <c r="AV25" s="70"/>
      <c r="AW25" s="70"/>
      <c r="AX25" s="70"/>
      <c r="AY25" s="70"/>
      <c r="AZ25" s="70"/>
      <c r="BA25" s="70"/>
      <c r="BB25" s="70"/>
      <c r="BC25" s="70"/>
    </row>
    <row r="26" spans="1:55" ht="18.75">
      <c r="A26" s="49" t="s">
        <v>94</v>
      </c>
      <c r="B26" s="70"/>
      <c r="C26" s="70"/>
      <c r="D26" s="70"/>
      <c r="E26" s="91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91"/>
      <c r="V26" s="70"/>
      <c r="W26" s="70"/>
      <c r="X26" s="70"/>
      <c r="Y26" s="91"/>
      <c r="Z26" s="70"/>
      <c r="AA26" s="70"/>
      <c r="AB26" s="92"/>
      <c r="AC26" s="70"/>
      <c r="AD26" s="70"/>
      <c r="AE26" s="70"/>
      <c r="AF26" s="70"/>
      <c r="AG26" s="70">
        <v>20</v>
      </c>
      <c r="AH26" s="70">
        <v>20</v>
      </c>
      <c r="AI26" s="70"/>
      <c r="AJ26" s="70"/>
      <c r="AK26" s="70"/>
      <c r="AL26" s="70"/>
      <c r="AM26" s="70"/>
      <c r="AN26" s="70"/>
      <c r="AO26" s="70"/>
      <c r="AP26" s="70"/>
      <c r="AQ26" s="91"/>
      <c r="AR26" s="70"/>
      <c r="AS26" s="91"/>
      <c r="AT26" s="70"/>
      <c r="AU26" s="70"/>
      <c r="AV26" s="70"/>
      <c r="AW26" s="70"/>
      <c r="AX26" s="70"/>
      <c r="AY26" s="70"/>
      <c r="AZ26" s="70"/>
      <c r="BA26" s="70"/>
      <c r="BB26" s="94"/>
      <c r="BC26" s="94"/>
    </row>
    <row r="27" spans="1:55" ht="37.5">
      <c r="A27" s="49" t="s">
        <v>139</v>
      </c>
      <c r="B27" s="70"/>
      <c r="C27" s="70"/>
      <c r="D27" s="70"/>
      <c r="E27" s="91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91"/>
      <c r="V27" s="70"/>
      <c r="W27" s="70"/>
      <c r="X27" s="70"/>
      <c r="Y27" s="91"/>
      <c r="Z27" s="70"/>
      <c r="AA27" s="70"/>
      <c r="AB27" s="92"/>
      <c r="AC27" s="70"/>
      <c r="AD27" s="70"/>
      <c r="AE27" s="70"/>
      <c r="AF27" s="70">
        <v>5</v>
      </c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91"/>
      <c r="AR27" s="70">
        <v>20</v>
      </c>
      <c r="AS27" s="91"/>
      <c r="AT27" s="70"/>
      <c r="AU27" s="70"/>
      <c r="AV27" s="70"/>
      <c r="AW27" s="70"/>
      <c r="AX27" s="70"/>
      <c r="AY27" s="70"/>
      <c r="AZ27" s="70">
        <v>0.05</v>
      </c>
      <c r="BA27" s="70"/>
      <c r="BB27" s="94"/>
      <c r="BC27" s="94"/>
    </row>
    <row r="28" spans="1:55" ht="18.75">
      <c r="A28" s="50"/>
      <c r="B28" s="70"/>
      <c r="C28" s="70"/>
      <c r="D28" s="70"/>
      <c r="E28" s="91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91"/>
      <c r="V28" s="70"/>
      <c r="W28" s="70"/>
      <c r="X28" s="70"/>
      <c r="Y28" s="91"/>
      <c r="Z28" s="70"/>
      <c r="AA28" s="70"/>
      <c r="AB28" s="92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91"/>
      <c r="AR28" s="70"/>
      <c r="AS28" s="91"/>
      <c r="AT28" s="70"/>
      <c r="AU28" s="70"/>
      <c r="AV28" s="70"/>
      <c r="AW28" s="70"/>
      <c r="AX28" s="70"/>
      <c r="AY28" s="70"/>
      <c r="AZ28" s="70"/>
      <c r="BA28" s="70"/>
      <c r="BB28" s="94"/>
      <c r="BC28" s="94"/>
    </row>
    <row r="29" spans="1:55" ht="18.75" outlineLevel="1">
      <c r="A29" s="45" t="s">
        <v>10</v>
      </c>
      <c r="B29" s="70"/>
      <c r="C29" s="70"/>
      <c r="D29" s="70"/>
      <c r="E29" s="91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91"/>
      <c r="V29" s="70"/>
      <c r="W29" s="70"/>
      <c r="X29" s="70"/>
      <c r="Y29" s="91"/>
      <c r="Z29" s="70"/>
      <c r="AA29" s="70"/>
      <c r="AB29" s="92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91"/>
      <c r="AR29" s="70"/>
      <c r="AS29" s="91"/>
      <c r="AT29" s="70"/>
      <c r="AU29" s="70"/>
      <c r="AV29" s="70"/>
      <c r="AW29" s="70"/>
      <c r="AX29" s="70"/>
      <c r="AY29" s="70"/>
      <c r="AZ29" s="70"/>
      <c r="BA29" s="70"/>
      <c r="BB29" s="94"/>
      <c r="BC29" s="94"/>
    </row>
    <row r="30" spans="1:55" ht="18.75" outlineLevel="1">
      <c r="A30" s="49" t="s">
        <v>105</v>
      </c>
      <c r="B30" s="70"/>
      <c r="C30" s="92"/>
      <c r="D30" s="92"/>
      <c r="E30" s="91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91"/>
      <c r="V30" s="70"/>
      <c r="W30" s="70"/>
      <c r="X30" s="70"/>
      <c r="Y30" s="91"/>
      <c r="Z30" s="70"/>
      <c r="AA30" s="70"/>
      <c r="AB30" s="92"/>
      <c r="AC30" s="70"/>
      <c r="AD30" s="70"/>
      <c r="AE30" s="70"/>
      <c r="AF30" s="70">
        <v>3</v>
      </c>
      <c r="AG30" s="70"/>
      <c r="AH30" s="70"/>
      <c r="AI30" s="70"/>
      <c r="AJ30" s="70"/>
      <c r="AK30" s="70"/>
      <c r="AL30" s="70"/>
      <c r="AM30" s="70"/>
      <c r="AN30" s="70">
        <v>25</v>
      </c>
      <c r="AO30" s="70"/>
      <c r="AP30" s="70"/>
      <c r="AQ30" s="91"/>
      <c r="AR30" s="70"/>
      <c r="AS30" s="91"/>
      <c r="AT30" s="70"/>
      <c r="AU30" s="70"/>
      <c r="AV30" s="70"/>
      <c r="AW30" s="70"/>
      <c r="AX30" s="70"/>
      <c r="AY30" s="70"/>
      <c r="AZ30" s="70"/>
      <c r="BA30" s="70">
        <v>190</v>
      </c>
      <c r="BB30" s="94"/>
      <c r="BC30" s="94"/>
    </row>
    <row r="31" spans="1:55" ht="18.75" outlineLevel="1">
      <c r="A31" s="49" t="s">
        <v>119</v>
      </c>
      <c r="B31" s="70"/>
      <c r="C31" s="92"/>
      <c r="D31" s="92"/>
      <c r="E31" s="91"/>
      <c r="F31" s="70"/>
      <c r="G31" s="70">
        <v>30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91"/>
      <c r="V31" s="70"/>
      <c r="W31" s="70"/>
      <c r="X31" s="70"/>
      <c r="Y31" s="91"/>
      <c r="Z31" s="70"/>
      <c r="AA31" s="70"/>
      <c r="AB31" s="92"/>
      <c r="AC31" s="70"/>
      <c r="AD31" s="70"/>
      <c r="AE31" s="70"/>
      <c r="AF31" s="70">
        <v>10</v>
      </c>
      <c r="AG31" s="70"/>
      <c r="AH31" s="70"/>
      <c r="AI31" s="70"/>
      <c r="AJ31" s="70">
        <v>2</v>
      </c>
      <c r="AK31" s="70"/>
      <c r="AL31" s="70"/>
      <c r="AM31" s="70"/>
      <c r="AN31" s="70"/>
      <c r="AO31" s="70"/>
      <c r="AP31" s="70"/>
      <c r="AQ31" s="91"/>
      <c r="AR31" s="70"/>
      <c r="AS31" s="91"/>
      <c r="AT31" s="70"/>
      <c r="AU31" s="70"/>
      <c r="AV31" s="70"/>
      <c r="AW31" s="70"/>
      <c r="AX31" s="70"/>
      <c r="AY31" s="70"/>
      <c r="AZ31" s="70"/>
      <c r="BA31" s="70"/>
      <c r="BB31" s="94"/>
      <c r="BC31" s="94"/>
    </row>
    <row r="32" spans="1:55" ht="18.75">
      <c r="A32" s="50"/>
      <c r="B32" s="70"/>
      <c r="C32" s="70"/>
      <c r="D32" s="70"/>
      <c r="E32" s="91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91"/>
      <c r="V32" s="70"/>
      <c r="W32" s="70"/>
      <c r="X32" s="70"/>
      <c r="Y32" s="91"/>
      <c r="Z32" s="70"/>
      <c r="AA32" s="70"/>
      <c r="AB32" s="92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91"/>
      <c r="AR32" s="70"/>
      <c r="AS32" s="91"/>
      <c r="AT32" s="70"/>
      <c r="AU32" s="70"/>
      <c r="AV32" s="70"/>
      <c r="AW32" s="70"/>
      <c r="AX32" s="70"/>
      <c r="AY32" s="70"/>
      <c r="AZ32" s="70"/>
      <c r="BA32" s="70"/>
      <c r="BB32" s="94"/>
      <c r="BC32" s="94"/>
    </row>
    <row r="33" spans="1:55" ht="18.75" outlineLevel="1">
      <c r="A33" s="45" t="s">
        <v>11</v>
      </c>
      <c r="B33" s="93"/>
      <c r="C33" s="93"/>
      <c r="D33" s="93"/>
      <c r="E33" s="95"/>
      <c r="F33" s="93"/>
      <c r="G33" s="93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91"/>
      <c r="V33" s="70"/>
      <c r="W33" s="70"/>
      <c r="X33" s="70"/>
      <c r="Y33" s="91"/>
      <c r="Z33" s="70"/>
      <c r="AA33" s="70"/>
      <c r="AB33" s="92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91"/>
      <c r="AR33" s="70"/>
      <c r="AS33" s="91"/>
      <c r="AT33" s="70"/>
      <c r="AU33" s="70"/>
      <c r="AV33" s="70"/>
      <c r="AW33" s="70"/>
      <c r="AX33" s="70"/>
      <c r="AY33" s="70"/>
      <c r="AZ33" s="70"/>
      <c r="BA33" s="70"/>
      <c r="BB33" s="94"/>
      <c r="BC33" s="94"/>
    </row>
    <row r="34" spans="1:55" ht="18.75" outlineLevel="1">
      <c r="A34" s="49" t="s">
        <v>178</v>
      </c>
      <c r="B34" s="92"/>
      <c r="C34" s="92"/>
      <c r="D34" s="92"/>
      <c r="E34" s="100">
        <v>60</v>
      </c>
      <c r="F34" s="92"/>
      <c r="G34" s="92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>
        <v>3</v>
      </c>
      <c r="T34" s="70"/>
      <c r="U34" s="91"/>
      <c r="V34" s="70"/>
      <c r="W34" s="70"/>
      <c r="X34" s="70">
        <v>45</v>
      </c>
      <c r="Y34" s="91"/>
      <c r="Z34" s="70"/>
      <c r="AA34" s="70"/>
      <c r="AB34" s="92"/>
      <c r="AC34" s="70"/>
      <c r="AD34" s="70"/>
      <c r="AE34" s="70"/>
      <c r="AF34" s="70">
        <v>6</v>
      </c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91"/>
      <c r="AR34" s="70"/>
      <c r="AS34" s="91"/>
      <c r="AT34" s="70"/>
      <c r="AU34" s="70"/>
      <c r="AV34" s="70">
        <v>0.5</v>
      </c>
      <c r="AW34" s="70"/>
      <c r="AX34" s="70"/>
      <c r="AY34" s="70"/>
      <c r="AZ34" s="70"/>
      <c r="BA34" s="70">
        <v>90</v>
      </c>
      <c r="BB34" s="94"/>
      <c r="BC34" s="94"/>
    </row>
    <row r="35" spans="1:55" ht="18.75" outlineLevel="1">
      <c r="A35" s="49" t="s">
        <v>97</v>
      </c>
      <c r="B35" s="70"/>
      <c r="C35" s="70"/>
      <c r="D35" s="70"/>
      <c r="E35" s="91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91"/>
      <c r="V35" s="70"/>
      <c r="W35" s="70"/>
      <c r="X35" s="70"/>
      <c r="Y35" s="91"/>
      <c r="Z35" s="70"/>
      <c r="AA35" s="70"/>
      <c r="AB35" s="92"/>
      <c r="AC35" s="70"/>
      <c r="AD35" s="70"/>
      <c r="AE35" s="70"/>
      <c r="AF35" s="70">
        <v>10</v>
      </c>
      <c r="AG35" s="70"/>
      <c r="AH35" s="70"/>
      <c r="AI35" s="70">
        <v>0.6</v>
      </c>
      <c r="AJ35" s="70"/>
      <c r="AK35" s="70"/>
      <c r="AL35" s="70"/>
      <c r="AM35" s="70"/>
      <c r="AN35" s="70"/>
      <c r="AO35" s="70"/>
      <c r="AP35" s="70"/>
      <c r="AQ35" s="91"/>
      <c r="AR35" s="70"/>
      <c r="AS35" s="91"/>
      <c r="AT35" s="70"/>
      <c r="AU35" s="70"/>
      <c r="AV35" s="70"/>
      <c r="AW35" s="70"/>
      <c r="AX35" s="70"/>
      <c r="AY35" s="70"/>
      <c r="AZ35" s="70"/>
      <c r="BA35" s="70">
        <v>200</v>
      </c>
      <c r="BB35" s="94"/>
      <c r="BC35" s="94"/>
    </row>
    <row r="36" spans="1:55" ht="18.75" outlineLevel="1">
      <c r="A36" s="49" t="s">
        <v>98</v>
      </c>
      <c r="B36" s="70"/>
      <c r="C36" s="70"/>
      <c r="D36" s="70"/>
      <c r="E36" s="91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91"/>
      <c r="V36" s="70"/>
      <c r="W36" s="70"/>
      <c r="X36" s="70"/>
      <c r="Y36" s="91"/>
      <c r="Z36" s="70"/>
      <c r="AA36" s="70"/>
      <c r="AB36" s="92"/>
      <c r="AC36" s="70"/>
      <c r="AD36" s="70"/>
      <c r="AE36" s="70"/>
      <c r="AF36" s="70"/>
      <c r="AG36" s="70">
        <v>20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91"/>
      <c r="AR36" s="70"/>
      <c r="AS36" s="91"/>
      <c r="AT36" s="70"/>
      <c r="AU36" s="70"/>
      <c r="AV36" s="70"/>
      <c r="AW36" s="70"/>
      <c r="AX36" s="70"/>
      <c r="AY36" s="70"/>
      <c r="AZ36" s="70"/>
      <c r="BA36" s="70"/>
      <c r="BB36" s="94"/>
      <c r="BC36" s="94"/>
    </row>
    <row r="37" spans="1:55" ht="18.75" outlineLevel="1">
      <c r="A37" s="5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91"/>
      <c r="V37" s="70"/>
      <c r="W37" s="70"/>
      <c r="X37" s="70"/>
      <c r="Y37" s="91"/>
      <c r="Z37" s="70"/>
      <c r="AA37" s="70"/>
      <c r="AB37" s="92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91"/>
      <c r="AR37" s="70"/>
      <c r="AS37" s="91"/>
      <c r="AT37" s="70"/>
      <c r="AU37" s="70"/>
      <c r="AV37" s="70"/>
      <c r="AW37" s="70"/>
      <c r="AX37" s="70"/>
      <c r="AY37" s="70"/>
      <c r="AZ37" s="70"/>
      <c r="BA37" s="70"/>
      <c r="BB37" s="94"/>
      <c r="BC37" s="94"/>
    </row>
    <row r="38" spans="1:55" s="25" customFormat="1" ht="18.75">
      <c r="A38" s="57" t="s">
        <v>12</v>
      </c>
      <c r="B38" s="58">
        <f>SUM(B12:B37)</f>
        <v>117</v>
      </c>
      <c r="C38" s="58">
        <f t="shared" ref="C38:AY38" si="0">SUM(C12:C37)</f>
        <v>0</v>
      </c>
      <c r="D38" s="58">
        <f t="shared" si="0"/>
        <v>0</v>
      </c>
      <c r="E38" s="58">
        <f t="shared" si="0"/>
        <v>290</v>
      </c>
      <c r="F38" s="58">
        <f t="shared" si="0"/>
        <v>0</v>
      </c>
      <c r="G38" s="58">
        <f t="shared" si="0"/>
        <v>30</v>
      </c>
      <c r="H38" s="58">
        <f t="shared" si="0"/>
        <v>0</v>
      </c>
      <c r="I38" s="58">
        <f t="shared" si="0"/>
        <v>0</v>
      </c>
      <c r="J38" s="58">
        <f t="shared" si="0"/>
        <v>0</v>
      </c>
      <c r="K38" s="58">
        <f t="shared" si="0"/>
        <v>242.5</v>
      </c>
      <c r="L38" s="58">
        <f t="shared" si="0"/>
        <v>10</v>
      </c>
      <c r="M38" s="58">
        <f t="shared" si="0"/>
        <v>10</v>
      </c>
      <c r="N38" s="58">
        <f t="shared" si="0"/>
        <v>0</v>
      </c>
      <c r="O38" s="58">
        <f t="shared" si="0"/>
        <v>36.700000000000003</v>
      </c>
      <c r="P38" s="58">
        <f t="shared" si="0"/>
        <v>0</v>
      </c>
      <c r="Q38" s="58">
        <f t="shared" si="0"/>
        <v>0</v>
      </c>
      <c r="R38" s="58">
        <f t="shared" si="0"/>
        <v>0</v>
      </c>
      <c r="S38" s="58">
        <f t="shared" si="0"/>
        <v>13</v>
      </c>
      <c r="T38" s="58">
        <f t="shared" si="0"/>
        <v>10</v>
      </c>
      <c r="U38" s="58">
        <f t="shared" si="0"/>
        <v>0</v>
      </c>
      <c r="V38" s="58">
        <f t="shared" si="0"/>
        <v>0</v>
      </c>
      <c r="W38" s="58">
        <f t="shared" si="0"/>
        <v>0</v>
      </c>
      <c r="X38" s="58">
        <f t="shared" si="0"/>
        <v>45</v>
      </c>
      <c r="Y38" s="58">
        <f t="shared" si="0"/>
        <v>0</v>
      </c>
      <c r="Z38" s="58">
        <f t="shared" si="0"/>
        <v>0</v>
      </c>
      <c r="AA38" s="58">
        <f t="shared" si="0"/>
        <v>0</v>
      </c>
      <c r="AB38" s="58">
        <f t="shared" si="0"/>
        <v>0</v>
      </c>
      <c r="AC38" s="58">
        <f t="shared" si="0"/>
        <v>42.4</v>
      </c>
      <c r="AD38" s="58">
        <f t="shared" si="0"/>
        <v>0</v>
      </c>
      <c r="AE38" s="58">
        <f t="shared" si="0"/>
        <v>0</v>
      </c>
      <c r="AF38" s="58">
        <f t="shared" si="0"/>
        <v>52</v>
      </c>
      <c r="AG38" s="58">
        <f t="shared" si="0"/>
        <v>70</v>
      </c>
      <c r="AH38" s="58">
        <f t="shared" si="0"/>
        <v>20</v>
      </c>
      <c r="AI38" s="58">
        <f t="shared" si="0"/>
        <v>0.89999999999999991</v>
      </c>
      <c r="AJ38" s="58">
        <f t="shared" si="0"/>
        <v>2</v>
      </c>
      <c r="AK38" s="58">
        <f t="shared" si="0"/>
        <v>3</v>
      </c>
      <c r="AL38" s="58">
        <f t="shared" si="0"/>
        <v>0</v>
      </c>
      <c r="AM38" s="58">
        <f t="shared" si="0"/>
        <v>0</v>
      </c>
      <c r="AN38" s="58">
        <f t="shared" si="0"/>
        <v>25</v>
      </c>
      <c r="AO38" s="58">
        <f t="shared" si="0"/>
        <v>0</v>
      </c>
      <c r="AP38" s="58">
        <f t="shared" si="0"/>
        <v>60</v>
      </c>
      <c r="AQ38" s="58">
        <f t="shared" si="0"/>
        <v>0</v>
      </c>
      <c r="AR38" s="58">
        <f t="shared" si="0"/>
        <v>20</v>
      </c>
      <c r="AS38" s="58">
        <f t="shared" si="0"/>
        <v>0</v>
      </c>
      <c r="AT38" s="58">
        <f t="shared" si="0"/>
        <v>0</v>
      </c>
      <c r="AU38" s="58">
        <f t="shared" si="0"/>
        <v>25</v>
      </c>
      <c r="AV38" s="58">
        <f t="shared" si="0"/>
        <v>2.5</v>
      </c>
      <c r="AW38" s="58">
        <f t="shared" si="0"/>
        <v>10</v>
      </c>
      <c r="AX38" s="58">
        <f t="shared" si="0"/>
        <v>0</v>
      </c>
      <c r="AY38" s="58">
        <f t="shared" si="0"/>
        <v>0</v>
      </c>
      <c r="AZ38" s="58">
        <f t="shared" ref="AZ38:BC38" si="1">SUM(AZ12:AZ37)</f>
        <v>0.05</v>
      </c>
      <c r="BA38" s="58">
        <f t="shared" si="1"/>
        <v>847</v>
      </c>
      <c r="BB38" s="58">
        <f t="shared" si="1"/>
        <v>0</v>
      </c>
      <c r="BC38" s="58">
        <f t="shared" si="1"/>
        <v>0</v>
      </c>
    </row>
    <row r="39" spans="1:55" s="25" customFormat="1" ht="54.95" customHeight="1">
      <c r="A39" s="59" t="s">
        <v>13</v>
      </c>
      <c r="B39" s="60">
        <f>(B38*$C$9)/1000</f>
        <v>0.11700000000000001</v>
      </c>
      <c r="C39" s="60">
        <f t="shared" ref="C39:AY39" si="2">(C38*$C$9)/1000</f>
        <v>0</v>
      </c>
      <c r="D39" s="60">
        <f t="shared" si="2"/>
        <v>0</v>
      </c>
      <c r="E39" s="60">
        <f t="shared" si="2"/>
        <v>0.28999999999999998</v>
      </c>
      <c r="F39" s="60">
        <f t="shared" si="2"/>
        <v>0</v>
      </c>
      <c r="G39" s="60">
        <f t="shared" si="2"/>
        <v>0.03</v>
      </c>
      <c r="H39" s="60">
        <f t="shared" si="2"/>
        <v>0</v>
      </c>
      <c r="I39" s="60">
        <f t="shared" si="2"/>
        <v>0</v>
      </c>
      <c r="J39" s="60">
        <f t="shared" si="2"/>
        <v>0</v>
      </c>
      <c r="K39" s="60">
        <f t="shared" si="2"/>
        <v>0.24249999999999999</v>
      </c>
      <c r="L39" s="60">
        <f t="shared" si="2"/>
        <v>0.01</v>
      </c>
      <c r="M39" s="60">
        <f t="shared" si="2"/>
        <v>0.01</v>
      </c>
      <c r="N39" s="60">
        <f t="shared" si="2"/>
        <v>0</v>
      </c>
      <c r="O39" s="60">
        <f t="shared" si="2"/>
        <v>3.6700000000000003E-2</v>
      </c>
      <c r="P39" s="60">
        <f t="shared" si="2"/>
        <v>0</v>
      </c>
      <c r="Q39" s="60">
        <f t="shared" si="2"/>
        <v>0</v>
      </c>
      <c r="R39" s="60">
        <f t="shared" si="2"/>
        <v>0</v>
      </c>
      <c r="S39" s="60">
        <f t="shared" si="2"/>
        <v>1.2999999999999999E-2</v>
      </c>
      <c r="T39" s="60">
        <f t="shared" si="2"/>
        <v>0.01</v>
      </c>
      <c r="U39" s="60">
        <f t="shared" si="2"/>
        <v>0</v>
      </c>
      <c r="V39" s="60">
        <f t="shared" si="2"/>
        <v>0</v>
      </c>
      <c r="W39" s="60">
        <f t="shared" si="2"/>
        <v>0</v>
      </c>
      <c r="X39" s="60">
        <f t="shared" si="2"/>
        <v>4.4999999999999998E-2</v>
      </c>
      <c r="Y39" s="60">
        <f t="shared" si="2"/>
        <v>0</v>
      </c>
      <c r="Z39" s="60">
        <f t="shared" si="2"/>
        <v>0</v>
      </c>
      <c r="AA39" s="60">
        <f t="shared" si="2"/>
        <v>0</v>
      </c>
      <c r="AB39" s="60">
        <f t="shared" si="2"/>
        <v>0</v>
      </c>
      <c r="AC39" s="60">
        <f t="shared" si="2"/>
        <v>4.24E-2</v>
      </c>
      <c r="AD39" s="60">
        <f t="shared" si="2"/>
        <v>0</v>
      </c>
      <c r="AE39" s="60">
        <f t="shared" si="2"/>
        <v>0</v>
      </c>
      <c r="AF39" s="60">
        <f t="shared" si="2"/>
        <v>5.1999999999999998E-2</v>
      </c>
      <c r="AG39" s="60">
        <f t="shared" si="2"/>
        <v>7.0000000000000007E-2</v>
      </c>
      <c r="AH39" s="60">
        <f t="shared" si="2"/>
        <v>0.02</v>
      </c>
      <c r="AI39" s="60">
        <f t="shared" si="2"/>
        <v>8.9999999999999987E-4</v>
      </c>
      <c r="AJ39" s="60">
        <f t="shared" si="2"/>
        <v>2E-3</v>
      </c>
      <c r="AK39" s="60">
        <f t="shared" si="2"/>
        <v>3.0000000000000001E-3</v>
      </c>
      <c r="AL39" s="60">
        <f t="shared" si="2"/>
        <v>0</v>
      </c>
      <c r="AM39" s="60">
        <f t="shared" si="2"/>
        <v>0</v>
      </c>
      <c r="AN39" s="60">
        <f t="shared" si="2"/>
        <v>2.5000000000000001E-2</v>
      </c>
      <c r="AO39" s="60">
        <f t="shared" si="2"/>
        <v>0</v>
      </c>
      <c r="AP39" s="60">
        <f t="shared" si="2"/>
        <v>0.06</v>
      </c>
      <c r="AQ39" s="60">
        <f t="shared" si="2"/>
        <v>0</v>
      </c>
      <c r="AR39" s="60">
        <f t="shared" si="2"/>
        <v>0.02</v>
      </c>
      <c r="AS39" s="60">
        <f t="shared" si="2"/>
        <v>0</v>
      </c>
      <c r="AT39" s="60">
        <f t="shared" si="2"/>
        <v>0</v>
      </c>
      <c r="AU39" s="60">
        <f t="shared" si="2"/>
        <v>2.5000000000000001E-2</v>
      </c>
      <c r="AV39" s="60">
        <f t="shared" si="2"/>
        <v>2.5000000000000001E-3</v>
      </c>
      <c r="AW39" s="60">
        <f t="shared" si="2"/>
        <v>0.01</v>
      </c>
      <c r="AX39" s="60">
        <f t="shared" si="2"/>
        <v>0</v>
      </c>
      <c r="AY39" s="60">
        <f t="shared" si="2"/>
        <v>0</v>
      </c>
      <c r="AZ39" s="60">
        <f t="shared" ref="AZ39:BC39" si="3">(AZ38*$C$9)/1000</f>
        <v>5.0000000000000002E-5</v>
      </c>
      <c r="BA39" s="60">
        <f t="shared" si="3"/>
        <v>0.84699999999999998</v>
      </c>
      <c r="BB39" s="60">
        <f t="shared" si="3"/>
        <v>0</v>
      </c>
      <c r="BC39" s="60">
        <f t="shared" si="3"/>
        <v>0</v>
      </c>
    </row>
    <row r="40" spans="1:55" s="25" customFormat="1" ht="72" customHeight="1">
      <c r="A40" s="118" t="s">
        <v>14</v>
      </c>
      <c r="B40" s="119">
        <f>'1-1'!B40</f>
        <v>1874</v>
      </c>
      <c r="C40" s="119">
        <f>'1-1'!C40</f>
        <v>859</v>
      </c>
      <c r="D40" s="119">
        <f>'1-1'!D40</f>
        <v>1800</v>
      </c>
      <c r="E40" s="119">
        <f>'1-1'!E40</f>
        <v>324</v>
      </c>
      <c r="F40" s="119">
        <f>'1-1'!F40</f>
        <v>343</v>
      </c>
      <c r="G40" s="119">
        <f>'1-1'!G40</f>
        <v>600</v>
      </c>
      <c r="H40" s="119">
        <f>'1-1'!H40</f>
        <v>2100</v>
      </c>
      <c r="I40" s="119">
        <f>'1-1'!I40</f>
        <v>1916</v>
      </c>
      <c r="J40" s="119">
        <f>'1-1'!J40</f>
        <v>4.9400000000000004</v>
      </c>
      <c r="K40" s="119">
        <f>'1-1'!K40</f>
        <v>111</v>
      </c>
      <c r="L40" s="119">
        <f>'1-1'!L40</f>
        <v>180</v>
      </c>
      <c r="M40" s="119">
        <f>'1-1'!M40</f>
        <v>197</v>
      </c>
      <c r="N40" s="119">
        <f>'1-1'!N40</f>
        <v>145</v>
      </c>
      <c r="O40" s="119">
        <f>'1-1'!O40</f>
        <v>93</v>
      </c>
      <c r="P40" s="119">
        <f>'1-1'!P40</f>
        <v>700</v>
      </c>
      <c r="Q40" s="119">
        <f>'1-1'!Q40</f>
        <v>700</v>
      </c>
      <c r="R40" s="119">
        <f>'1-1'!R40</f>
        <v>600</v>
      </c>
      <c r="S40" s="119">
        <f>'1-1'!S40</f>
        <v>3676</v>
      </c>
      <c r="T40" s="119">
        <f>'1-1'!T40</f>
        <v>670</v>
      </c>
      <c r="U40" s="119">
        <f>'1-1'!U40</f>
        <v>421</v>
      </c>
      <c r="V40" s="119">
        <f>'1-1'!V40</f>
        <v>421</v>
      </c>
      <c r="W40" s="119">
        <f>'1-1'!W40</f>
        <v>421</v>
      </c>
      <c r="X40" s="119">
        <f>'1-1'!X40</f>
        <v>292</v>
      </c>
      <c r="Y40" s="119">
        <f>'1-1'!Y40</f>
        <v>425</v>
      </c>
      <c r="Z40" s="119">
        <f>'1-1'!Z40</f>
        <v>302</v>
      </c>
      <c r="AA40" s="119">
        <f>'1-1'!AA40</f>
        <v>532</v>
      </c>
      <c r="AB40" s="119">
        <f>'1-1'!AB40</f>
        <v>220</v>
      </c>
      <c r="AC40" s="119">
        <f>'1-1'!AC40</f>
        <v>351</v>
      </c>
      <c r="AD40" s="119">
        <f>'1-1'!AD40</f>
        <v>351</v>
      </c>
      <c r="AE40" s="119">
        <f>'1-1'!AE40</f>
        <v>351</v>
      </c>
      <c r="AF40" s="119">
        <f>'1-1'!AF40</f>
        <v>363</v>
      </c>
      <c r="AG40" s="119">
        <f>'1-1'!AG40</f>
        <v>158</v>
      </c>
      <c r="AH40" s="119">
        <f>'1-1'!AH40</f>
        <v>158</v>
      </c>
      <c r="AI40" s="119">
        <f>'1-1'!AI40</f>
        <v>3500</v>
      </c>
      <c r="AJ40" s="119">
        <f>'1-1'!AJ40</f>
        <v>2300</v>
      </c>
      <c r="AK40" s="119">
        <f>'1-1'!AK40</f>
        <v>800</v>
      </c>
      <c r="AL40" s="119">
        <f>'1-1'!AL40</f>
        <v>800</v>
      </c>
      <c r="AM40" s="119">
        <f>'1-1'!AM40</f>
        <v>1300</v>
      </c>
      <c r="AN40" s="119">
        <f>'1-1'!AN40</f>
        <v>800</v>
      </c>
      <c r="AO40" s="119">
        <f>'1-1'!AO40</f>
        <v>1200</v>
      </c>
      <c r="AP40" s="119">
        <f>'1-1'!AP40</f>
        <v>558</v>
      </c>
      <c r="AQ40" s="119">
        <f>'1-1'!AQ40</f>
        <v>800</v>
      </c>
      <c r="AR40" s="119">
        <f>'1-1'!AR40</f>
        <v>800</v>
      </c>
      <c r="AS40" s="119">
        <f>'1-1'!AS40</f>
        <v>4000</v>
      </c>
      <c r="AT40" s="119">
        <f>'1-1'!AT40</f>
        <v>160</v>
      </c>
      <c r="AU40" s="119">
        <f>'1-1'!AU40</f>
        <v>610</v>
      </c>
      <c r="AV40" s="119">
        <f>'1-1'!AV40</f>
        <v>49</v>
      </c>
      <c r="AW40" s="119">
        <f>'1-1'!AW40</f>
        <v>4519</v>
      </c>
      <c r="AX40" s="119">
        <f>'1-1'!AX40</f>
        <v>5675</v>
      </c>
      <c r="AY40" s="119">
        <f>'1-1'!AY40</f>
        <v>1300</v>
      </c>
      <c r="AZ40" s="119">
        <f>'1-1'!AZ40</f>
        <v>4000</v>
      </c>
      <c r="BA40" s="119">
        <f>'1-1'!BA40</f>
        <v>0</v>
      </c>
      <c r="BB40" s="119">
        <f>'1-1'!BB40</f>
        <v>1100</v>
      </c>
      <c r="BC40" s="119">
        <f>'1-1'!BC40</f>
        <v>1000</v>
      </c>
    </row>
    <row r="41" spans="1:55" s="25" customFormat="1" ht="110.1" customHeight="1">
      <c r="A41" s="63" t="s">
        <v>15</v>
      </c>
      <c r="B41" s="64">
        <f>B39*B40</f>
        <v>219.25800000000001</v>
      </c>
      <c r="C41" s="64">
        <f t="shared" ref="C41:AY41" si="4">C39*C40</f>
        <v>0</v>
      </c>
      <c r="D41" s="64">
        <f t="shared" si="4"/>
        <v>0</v>
      </c>
      <c r="E41" s="64">
        <f t="shared" si="4"/>
        <v>93.96</v>
      </c>
      <c r="F41" s="64">
        <f t="shared" si="4"/>
        <v>0</v>
      </c>
      <c r="G41" s="64">
        <f t="shared" si="4"/>
        <v>18</v>
      </c>
      <c r="H41" s="64">
        <f t="shared" si="4"/>
        <v>0</v>
      </c>
      <c r="I41" s="64">
        <f t="shared" si="4"/>
        <v>0</v>
      </c>
      <c r="J41" s="64">
        <f t="shared" si="4"/>
        <v>0</v>
      </c>
      <c r="K41" s="64">
        <f t="shared" si="4"/>
        <v>26.9175</v>
      </c>
      <c r="L41" s="64">
        <f t="shared" si="4"/>
        <v>1.8</v>
      </c>
      <c r="M41" s="64">
        <f t="shared" si="4"/>
        <v>1.97</v>
      </c>
      <c r="N41" s="64">
        <f t="shared" si="4"/>
        <v>0</v>
      </c>
      <c r="O41" s="64">
        <f t="shared" si="4"/>
        <v>3.4131000000000005</v>
      </c>
      <c r="P41" s="64">
        <f t="shared" si="4"/>
        <v>0</v>
      </c>
      <c r="Q41" s="64">
        <f t="shared" si="4"/>
        <v>0</v>
      </c>
      <c r="R41" s="64">
        <f t="shared" si="4"/>
        <v>0</v>
      </c>
      <c r="S41" s="64">
        <f t="shared" si="4"/>
        <v>47.787999999999997</v>
      </c>
      <c r="T41" s="64">
        <f t="shared" si="4"/>
        <v>6.7</v>
      </c>
      <c r="U41" s="64">
        <f t="shared" si="4"/>
        <v>0</v>
      </c>
      <c r="V41" s="64">
        <f t="shared" si="4"/>
        <v>0</v>
      </c>
      <c r="W41" s="64">
        <f t="shared" si="4"/>
        <v>0</v>
      </c>
      <c r="X41" s="64">
        <f t="shared" si="4"/>
        <v>13.139999999999999</v>
      </c>
      <c r="Y41" s="64">
        <f t="shared" si="4"/>
        <v>0</v>
      </c>
      <c r="Z41" s="64">
        <f t="shared" si="4"/>
        <v>0</v>
      </c>
      <c r="AA41" s="64">
        <f t="shared" si="4"/>
        <v>0</v>
      </c>
      <c r="AB41" s="64">
        <f t="shared" si="4"/>
        <v>0</v>
      </c>
      <c r="AC41" s="64">
        <f t="shared" si="4"/>
        <v>14.882400000000001</v>
      </c>
      <c r="AD41" s="64">
        <f t="shared" si="4"/>
        <v>0</v>
      </c>
      <c r="AE41" s="64">
        <f t="shared" si="4"/>
        <v>0</v>
      </c>
      <c r="AF41" s="64">
        <f t="shared" si="4"/>
        <v>18.875999999999998</v>
      </c>
      <c r="AG41" s="64">
        <f t="shared" si="4"/>
        <v>11.06</v>
      </c>
      <c r="AH41" s="64">
        <f t="shared" si="4"/>
        <v>3.16</v>
      </c>
      <c r="AI41" s="64">
        <f t="shared" si="4"/>
        <v>3.1499999999999995</v>
      </c>
      <c r="AJ41" s="64">
        <f t="shared" si="4"/>
        <v>4.6000000000000005</v>
      </c>
      <c r="AK41" s="64">
        <f t="shared" si="4"/>
        <v>2.4</v>
      </c>
      <c r="AL41" s="64">
        <f t="shared" si="4"/>
        <v>0</v>
      </c>
      <c r="AM41" s="64">
        <f t="shared" si="4"/>
        <v>0</v>
      </c>
      <c r="AN41" s="64">
        <f t="shared" si="4"/>
        <v>20</v>
      </c>
      <c r="AO41" s="64">
        <f t="shared" si="4"/>
        <v>0</v>
      </c>
      <c r="AP41" s="64">
        <f t="shared" si="4"/>
        <v>33.479999999999997</v>
      </c>
      <c r="AQ41" s="64">
        <f t="shared" si="4"/>
        <v>0</v>
      </c>
      <c r="AR41" s="64">
        <f t="shared" si="4"/>
        <v>16</v>
      </c>
      <c r="AS41" s="64">
        <f t="shared" si="4"/>
        <v>0</v>
      </c>
      <c r="AT41" s="64">
        <f t="shared" si="4"/>
        <v>0</v>
      </c>
      <c r="AU41" s="64">
        <f t="shared" si="4"/>
        <v>15.25</v>
      </c>
      <c r="AV41" s="64">
        <f t="shared" si="4"/>
        <v>0.1225</v>
      </c>
      <c r="AW41" s="64">
        <f t="shared" si="4"/>
        <v>45.19</v>
      </c>
      <c r="AX41" s="64">
        <f t="shared" si="4"/>
        <v>0</v>
      </c>
      <c r="AY41" s="64">
        <f t="shared" si="4"/>
        <v>0</v>
      </c>
      <c r="AZ41" s="64">
        <f t="shared" ref="AZ41:BC41" si="5">AZ39*AZ40</f>
        <v>0.2</v>
      </c>
      <c r="BA41" s="64">
        <f t="shared" si="5"/>
        <v>0</v>
      </c>
      <c r="BB41" s="64">
        <f t="shared" si="5"/>
        <v>0</v>
      </c>
      <c r="BC41" s="64">
        <f t="shared" si="5"/>
        <v>0</v>
      </c>
    </row>
    <row r="42" spans="1:55" ht="110.1" customHeight="1">
      <c r="AZ42" s="67">
        <f>SUM(B41:BA41)</f>
        <v>621.31750000000011</v>
      </c>
      <c r="BA42" s="29"/>
    </row>
    <row r="43" spans="1:55" ht="18.75">
      <c r="A43" s="18" t="s">
        <v>85</v>
      </c>
      <c r="B43" s="32"/>
      <c r="C43" s="32"/>
      <c r="D43" s="32"/>
    </row>
    <row r="44" spans="1:55">
      <c r="B44" s="33"/>
      <c r="C44" s="33"/>
      <c r="D44" s="33"/>
    </row>
    <row r="45" spans="1:55" ht="110.1" customHeight="1">
      <c r="BA45" s="29"/>
    </row>
  </sheetData>
  <sheetProtection algorithmName="SHA-512" hashValue="snKcIrtIxpn9AasIIR4R73oNUjj3ZgPsJs5zT6eEPXfAgvMo4o+byQkt5a+nN9tL9O60Nqn/BcTmb3UVHzpdQQ==" saltValue="rmusD2OHQyDuL/5jW5Iq4g==" spinCount="100000" sheet="1" objects="1" scenarios="1" formatRows="0"/>
  <mergeCells count="8">
    <mergeCell ref="K8:N8"/>
    <mergeCell ref="C9:E9"/>
    <mergeCell ref="A3:D3"/>
    <mergeCell ref="A6:D6"/>
    <mergeCell ref="A1:B1"/>
    <mergeCell ref="A2:B2"/>
    <mergeCell ref="A5:B5"/>
    <mergeCell ref="A7:BC7"/>
  </mergeCells>
  <pageMargins left="0.25" right="0.25" top="0.75" bottom="0.75" header="0.3" footer="0.3"/>
  <pageSetup paperSize="9" scale="42" fitToWidth="0" orientation="landscape" verticalDpi="1200" r:id="rId1"/>
  <ignoredErrors>
    <ignoredError sqref="B40 B11:BC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20</vt:i4>
      </vt:variant>
    </vt:vector>
  </HeadingPairs>
  <TitlesOfParts>
    <vt:vector size="43" baseType="lpstr">
      <vt:lpstr>список прод</vt:lpstr>
      <vt:lpstr>1-1</vt:lpstr>
      <vt:lpstr>1-2</vt:lpstr>
      <vt:lpstr>1-3</vt:lpstr>
      <vt:lpstr>1-4</vt:lpstr>
      <vt:lpstr>1-5</vt:lpstr>
      <vt:lpstr>2-1</vt:lpstr>
      <vt:lpstr>2-2</vt:lpstr>
      <vt:lpstr>2-3</vt:lpstr>
      <vt:lpstr>2-4</vt:lpstr>
      <vt:lpstr>2-5</vt:lpstr>
      <vt:lpstr>1-1бр</vt:lpstr>
      <vt:lpstr>1-2бр</vt:lpstr>
      <vt:lpstr>1-3бр</vt:lpstr>
      <vt:lpstr>1-4бр</vt:lpstr>
      <vt:lpstr>1-5бр</vt:lpstr>
      <vt:lpstr>2-1бр</vt:lpstr>
      <vt:lpstr>2-2бр</vt:lpstr>
      <vt:lpstr>2-3бр</vt:lpstr>
      <vt:lpstr>2-4бр</vt:lpstr>
      <vt:lpstr>2-5бр</vt:lpstr>
      <vt:lpstr>норма</vt:lpstr>
      <vt:lpstr>тамак шыг</vt:lpstr>
      <vt:lpstr>'1-1'!Область_печати</vt:lpstr>
      <vt:lpstr>'1-1бр'!Область_печати</vt:lpstr>
      <vt:lpstr>'1-2'!Область_печати</vt:lpstr>
      <vt:lpstr>'1-2бр'!Область_печати</vt:lpstr>
      <vt:lpstr>'1-3'!Область_печати</vt:lpstr>
      <vt:lpstr>'1-3бр'!Область_печати</vt:lpstr>
      <vt:lpstr>'1-4'!Область_печати</vt:lpstr>
      <vt:lpstr>'1-4бр'!Область_печати</vt:lpstr>
      <vt:lpstr>'1-5'!Область_печати</vt:lpstr>
      <vt:lpstr>'1-5бр'!Область_печати</vt:lpstr>
      <vt:lpstr>'2-1'!Область_печати</vt:lpstr>
      <vt:lpstr>'2-1бр'!Область_печати</vt:lpstr>
      <vt:lpstr>'2-2'!Область_печати</vt:lpstr>
      <vt:lpstr>'2-2бр'!Область_печати</vt:lpstr>
      <vt:lpstr>'2-3'!Область_печати</vt:lpstr>
      <vt:lpstr>'2-3бр'!Область_печати</vt:lpstr>
      <vt:lpstr>'2-4'!Область_печати</vt:lpstr>
      <vt:lpstr>'2-4бр'!Область_печати</vt:lpstr>
      <vt:lpstr>'2-5'!Область_печати</vt:lpstr>
      <vt:lpstr>'2-5бр'!Область_печати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</cp:lastModifiedBy>
  <cp:lastPrinted>2024-04-15T06:40:27Z</cp:lastPrinted>
  <dcterms:created xsi:type="dcterms:W3CDTF">2023-12-16T10:11:06Z</dcterms:created>
  <dcterms:modified xsi:type="dcterms:W3CDTF">2024-04-19T19:18:00Z</dcterms:modified>
</cp:coreProperties>
</file>